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webextensions/webextension2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DLRG\_Struktur\Verwaltung\Material\"/>
    </mc:Choice>
  </mc:AlternateContent>
  <bookViews>
    <workbookView xWindow="0" yWindow="0" windowWidth="23040" windowHeight="9372"/>
  </bookViews>
  <sheets>
    <sheet name="Bestellung" sheetId="2" r:id="rId1"/>
    <sheet name="Übersicht-Rechnung" sheetId="3" r:id="rId2"/>
    <sheet name="Vorgang" sheetId="4" r:id="rId3"/>
    <sheet name="QR Code" sheetId="5" state="hidden" r:id="rId4"/>
  </sheets>
  <definedNames>
    <definedName name="_xlnm._FilterDatabase" localSheetId="1" hidden="1">'Übersicht-Rechnung'!$J$19:$M$53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3" l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F53" i="3"/>
  <c r="A11" i="3"/>
  <c r="J17" i="3"/>
  <c r="A18" i="3"/>
  <c r="A51" i="3"/>
  <c r="J15" i="3"/>
  <c r="A48" i="3"/>
  <c r="A52" i="3"/>
  <c r="A50" i="3"/>
  <c r="A49" i="3"/>
  <c r="I25" i="2"/>
  <c r="F25" i="2"/>
  <c r="I39" i="3"/>
  <c r="H39" i="3"/>
  <c r="G39" i="3"/>
  <c r="K39" i="3" s="1"/>
  <c r="F39" i="3"/>
  <c r="C39" i="3"/>
  <c r="A39" i="3"/>
  <c r="I33" i="3"/>
  <c r="H33" i="3"/>
  <c r="G33" i="3"/>
  <c r="F33" i="3"/>
  <c r="C33" i="3"/>
  <c r="A33" i="3"/>
  <c r="F18" i="2"/>
  <c r="I18" i="2" s="1"/>
  <c r="F14" i="2"/>
  <c r="F13" i="2"/>
  <c r="C42" i="3"/>
  <c r="I42" i="3"/>
  <c r="H42" i="3"/>
  <c r="G42" i="3"/>
  <c r="F42" i="3"/>
  <c r="A42" i="3"/>
  <c r="F30" i="2"/>
  <c r="I30" i="2" s="1"/>
  <c r="I25" i="3"/>
  <c r="H25" i="3"/>
  <c r="G25" i="3"/>
  <c r="F25" i="3"/>
  <c r="C25" i="3"/>
  <c r="A25" i="3"/>
  <c r="A21" i="3"/>
  <c r="F8" i="2"/>
  <c r="I8" i="2" s="1"/>
  <c r="C23" i="3"/>
  <c r="M39" i="3" l="1"/>
  <c r="L39" i="3"/>
  <c r="J39" i="3"/>
  <c r="K33" i="3"/>
  <c r="K42" i="3"/>
  <c r="M33" i="3"/>
  <c r="L42" i="3"/>
  <c r="L33" i="3"/>
  <c r="M42" i="3"/>
  <c r="J33" i="3"/>
  <c r="J42" i="3"/>
  <c r="L25" i="3"/>
  <c r="M25" i="3"/>
  <c r="K25" i="3"/>
  <c r="J25" i="3"/>
  <c r="I46" i="3" l="1"/>
  <c r="H46" i="3"/>
  <c r="G46" i="3"/>
  <c r="F46" i="3"/>
  <c r="C46" i="3"/>
  <c r="A46" i="3"/>
  <c r="I45" i="3"/>
  <c r="H45" i="3"/>
  <c r="G45" i="3"/>
  <c r="F45" i="3"/>
  <c r="C45" i="3"/>
  <c r="A45" i="3"/>
  <c r="I44" i="3"/>
  <c r="H44" i="3"/>
  <c r="G44" i="3"/>
  <c r="F44" i="3"/>
  <c r="C44" i="3"/>
  <c r="A44" i="3"/>
  <c r="I43" i="3"/>
  <c r="H43" i="3"/>
  <c r="G43" i="3"/>
  <c r="F43" i="3"/>
  <c r="C43" i="3"/>
  <c r="A43" i="3"/>
  <c r="I41" i="3"/>
  <c r="H41" i="3"/>
  <c r="G41" i="3"/>
  <c r="F41" i="3"/>
  <c r="C41" i="3"/>
  <c r="A41" i="3"/>
  <c r="I40" i="3"/>
  <c r="H40" i="3"/>
  <c r="G40" i="3"/>
  <c r="F40" i="3"/>
  <c r="C40" i="3"/>
  <c r="A40" i="3"/>
  <c r="I38" i="3"/>
  <c r="H38" i="3"/>
  <c r="G38" i="3"/>
  <c r="F38" i="3"/>
  <c r="C38" i="3"/>
  <c r="A38" i="3"/>
  <c r="I37" i="3"/>
  <c r="H37" i="3"/>
  <c r="G37" i="3"/>
  <c r="F37" i="3"/>
  <c r="C37" i="3"/>
  <c r="A37" i="3"/>
  <c r="I36" i="3"/>
  <c r="H36" i="3"/>
  <c r="G36" i="3"/>
  <c r="F36" i="3"/>
  <c r="C36" i="3"/>
  <c r="A36" i="3"/>
  <c r="I35" i="3"/>
  <c r="H35" i="3"/>
  <c r="G35" i="3"/>
  <c r="F35" i="3"/>
  <c r="C35" i="3"/>
  <c r="A35" i="3"/>
  <c r="I34" i="3"/>
  <c r="H34" i="3"/>
  <c r="G34" i="3"/>
  <c r="F34" i="3"/>
  <c r="C34" i="3"/>
  <c r="A34" i="3"/>
  <c r="I32" i="3"/>
  <c r="H32" i="3"/>
  <c r="G32" i="3"/>
  <c r="F32" i="3"/>
  <c r="C32" i="3"/>
  <c r="A32" i="3"/>
  <c r="I31" i="3"/>
  <c r="H31" i="3"/>
  <c r="G31" i="3"/>
  <c r="F31" i="3"/>
  <c r="C31" i="3"/>
  <c r="A31" i="3"/>
  <c r="I30" i="3"/>
  <c r="H30" i="3"/>
  <c r="G30" i="3"/>
  <c r="F30" i="3"/>
  <c r="C30" i="3"/>
  <c r="A30" i="3"/>
  <c r="I29" i="3"/>
  <c r="H29" i="3"/>
  <c r="G29" i="3"/>
  <c r="F29" i="3"/>
  <c r="C29" i="3"/>
  <c r="A29" i="3"/>
  <c r="I28" i="3"/>
  <c r="H28" i="3"/>
  <c r="G28" i="3"/>
  <c r="F28" i="3"/>
  <c r="C28" i="3"/>
  <c r="A28" i="3"/>
  <c r="I27" i="3"/>
  <c r="H27" i="3"/>
  <c r="G27" i="3"/>
  <c r="F27" i="3"/>
  <c r="C27" i="3"/>
  <c r="A27" i="3"/>
  <c r="I26" i="3"/>
  <c r="H26" i="3"/>
  <c r="G26" i="3"/>
  <c r="F26" i="3"/>
  <c r="C26" i="3"/>
  <c r="A26" i="3"/>
  <c r="I24" i="3"/>
  <c r="H24" i="3"/>
  <c r="G24" i="3"/>
  <c r="F24" i="3"/>
  <c r="C24" i="3"/>
  <c r="A24" i="3"/>
  <c r="I23" i="3"/>
  <c r="H23" i="3"/>
  <c r="G23" i="3"/>
  <c r="F23" i="3"/>
  <c r="A23" i="3"/>
  <c r="I22" i="3"/>
  <c r="H22" i="3"/>
  <c r="G22" i="3"/>
  <c r="F22" i="3"/>
  <c r="C22" i="3"/>
  <c r="A22" i="3"/>
  <c r="I21" i="3"/>
  <c r="H21" i="3"/>
  <c r="G21" i="3"/>
  <c r="F21" i="3"/>
  <c r="C21" i="3"/>
  <c r="A12" i="3"/>
  <c r="A10" i="3"/>
  <c r="C16" i="5" s="1"/>
  <c r="F34" i="2"/>
  <c r="I34" i="2" s="1"/>
  <c r="F33" i="2"/>
  <c r="I33" i="2" s="1"/>
  <c r="F32" i="2"/>
  <c r="I32" i="2" s="1"/>
  <c r="F31" i="2"/>
  <c r="I31" i="2" s="1"/>
  <c r="J46" i="3" l="1"/>
  <c r="K46" i="3"/>
  <c r="L46" i="3"/>
  <c r="M46" i="3"/>
  <c r="K45" i="3"/>
  <c r="L45" i="3"/>
  <c r="M45" i="3"/>
  <c r="K44" i="3"/>
  <c r="L44" i="3"/>
  <c r="M44" i="3"/>
  <c r="K43" i="3"/>
  <c r="L43" i="3"/>
  <c r="M43" i="3"/>
  <c r="K34" i="3"/>
  <c r="M26" i="3"/>
  <c r="K26" i="3"/>
  <c r="K28" i="3"/>
  <c r="K31" i="3"/>
  <c r="K40" i="3"/>
  <c r="L26" i="3"/>
  <c r="L27" i="3"/>
  <c r="L28" i="3"/>
  <c r="L31" i="3"/>
  <c r="L40" i="3"/>
  <c r="M28" i="3"/>
  <c r="M31" i="3"/>
  <c r="M40" i="3"/>
  <c r="J41" i="3"/>
  <c r="K41" i="3"/>
  <c r="L41" i="3"/>
  <c r="M41" i="3"/>
  <c r="K38" i="3"/>
  <c r="L38" i="3"/>
  <c r="M38" i="3"/>
  <c r="K37" i="3"/>
  <c r="L37" i="3"/>
  <c r="M37" i="3"/>
  <c r="J36" i="3"/>
  <c r="K36" i="3"/>
  <c r="L36" i="3"/>
  <c r="M36" i="3"/>
  <c r="K35" i="3"/>
  <c r="L35" i="3"/>
  <c r="M35" i="3"/>
  <c r="L34" i="3"/>
  <c r="M34" i="3"/>
  <c r="K32" i="3"/>
  <c r="J32" i="3"/>
  <c r="L32" i="3"/>
  <c r="M32" i="3"/>
  <c r="J30" i="3"/>
  <c r="K30" i="3"/>
  <c r="L30" i="3"/>
  <c r="M30" i="3"/>
  <c r="K29" i="3"/>
  <c r="L29" i="3"/>
  <c r="M29" i="3"/>
  <c r="J28" i="3"/>
  <c r="K27" i="3"/>
  <c r="M27" i="3"/>
  <c r="K22" i="3"/>
  <c r="M22" i="3"/>
  <c r="L21" i="3"/>
  <c r="M21" i="3"/>
  <c r="L24" i="3"/>
  <c r="K24" i="3"/>
  <c r="M24" i="3"/>
  <c r="K23" i="3"/>
  <c r="L23" i="3"/>
  <c r="M23" i="3"/>
  <c r="L22" i="3"/>
  <c r="J44" i="3"/>
  <c r="J24" i="3"/>
  <c r="J22" i="3"/>
  <c r="J21" i="3"/>
  <c r="K21" i="3"/>
  <c r="J38" i="3"/>
  <c r="J35" i="3"/>
  <c r="J45" i="3"/>
  <c r="J27" i="3"/>
  <c r="J31" i="3"/>
  <c r="J40" i="3"/>
  <c r="J23" i="3"/>
  <c r="J29" i="3"/>
  <c r="J37" i="3"/>
  <c r="J26" i="3"/>
  <c r="J34" i="3"/>
  <c r="J43" i="3"/>
  <c r="I14" i="2"/>
  <c r="I13" i="2"/>
  <c r="J47" i="3" l="1"/>
  <c r="J48" i="3"/>
  <c r="J49" i="3"/>
  <c r="C37" i="4" s="1"/>
  <c r="F22" i="2"/>
  <c r="I22" i="2" s="1"/>
  <c r="F19" i="2"/>
  <c r="I19" i="2" s="1"/>
  <c r="F21" i="2"/>
  <c r="I21" i="2" s="1"/>
  <c r="F7" i="2"/>
  <c r="I7" i="2" s="1"/>
  <c r="F5" i="2"/>
  <c r="I5" i="2" s="1"/>
  <c r="F6" i="2"/>
  <c r="I6" i="2" s="1"/>
  <c r="F4" i="2"/>
  <c r="I4" i="2" s="1"/>
  <c r="F24" i="2"/>
  <c r="I24" i="2" s="1"/>
  <c r="F23" i="2"/>
  <c r="I23" i="2" s="1"/>
  <c r="F28" i="2"/>
  <c r="I28" i="2" s="1"/>
  <c r="F27" i="2"/>
  <c r="I27" i="2" s="1"/>
  <c r="F9" i="2"/>
  <c r="I9" i="2" s="1"/>
  <c r="F17" i="2"/>
  <c r="I17" i="2" s="1"/>
  <c r="F16" i="2"/>
  <c r="I16" i="2" s="1"/>
  <c r="F12" i="2"/>
  <c r="I12" i="2" s="1"/>
  <c r="F11" i="2"/>
  <c r="I11" i="2" s="1"/>
  <c r="J50" i="3" l="1"/>
  <c r="C13" i="5" s="1"/>
  <c r="I35" i="2"/>
  <c r="C35" i="4" l="1"/>
</calcChain>
</file>

<file path=xl/sharedStrings.xml><?xml version="1.0" encoding="utf-8"?>
<sst xmlns="http://schemas.openxmlformats.org/spreadsheetml/2006/main" count="93" uniqueCount="88">
  <si>
    <t>Zuschuss</t>
  </si>
  <si>
    <t>Shorts</t>
  </si>
  <si>
    <t>Gesamt</t>
  </si>
  <si>
    <t>OG</t>
  </si>
  <si>
    <t>Endpreis</t>
  </si>
  <si>
    <t>Einsatzhosen</t>
  </si>
  <si>
    <t>Jacken</t>
  </si>
  <si>
    <t>Neopren-Shorty</t>
  </si>
  <si>
    <t>T-Shirts / Polohemden / Pullover</t>
  </si>
  <si>
    <t>Bund</t>
  </si>
  <si>
    <t>Original
Preis</t>
  </si>
  <si>
    <t>Größe</t>
  </si>
  <si>
    <t>Anzahl</t>
  </si>
  <si>
    <t>Betrag</t>
  </si>
  <si>
    <t>Summe</t>
  </si>
  <si>
    <t>Sonstige bezuschusste Artikel</t>
  </si>
  <si>
    <t>Name:</t>
  </si>
  <si>
    <t>Vorname:</t>
  </si>
  <si>
    <t>Straße:</t>
  </si>
  <si>
    <t>PLZ / Ort:</t>
  </si>
  <si>
    <t>Anz.</t>
  </si>
  <si>
    <t>Art.-Nr.</t>
  </si>
  <si>
    <t>Beschreibung</t>
  </si>
  <si>
    <t>E-Preis</t>
  </si>
  <si>
    <t>Ortsgruppe Lüdenscheid e.V.</t>
  </si>
  <si>
    <t xml:space="preserve">Diese EXCEL-Datei ausgefüllt als E-Mail an </t>
  </si>
  <si>
    <t>senden.</t>
  </si>
  <si>
    <t>Z.B.</t>
  </si>
  <si>
    <t>Z.OG.</t>
  </si>
  <si>
    <t>Brutto</t>
  </si>
  <si>
    <t>Brutto:</t>
  </si>
  <si>
    <t>Zusch. Bund</t>
  </si>
  <si>
    <t>Zusch. OG</t>
  </si>
  <si>
    <t>Betrag:</t>
  </si>
  <si>
    <t>Datum</t>
  </si>
  <si>
    <t>Name</t>
  </si>
  <si>
    <t>Bemerkung:</t>
  </si>
  <si>
    <t>Zahlungseingang:</t>
  </si>
  <si>
    <t>Bestelleingang Mitglied:</t>
  </si>
  <si>
    <t>Bestellung an Materialstelle:</t>
  </si>
  <si>
    <t>Lieferung von Materialstelle:</t>
  </si>
  <si>
    <t>Lieferung an Mitglied:</t>
  </si>
  <si>
    <t>Rechnung an Mitglied:</t>
  </si>
  <si>
    <t>Rechnungs-Nr. Mitglied:</t>
  </si>
  <si>
    <t>Buchhaltung</t>
  </si>
  <si>
    <t>Beleg-Nr.:</t>
  </si>
  <si>
    <t>Soll</t>
  </si>
  <si>
    <t>Haben</t>
  </si>
  <si>
    <t xml:space="preserve">rechn. Richtig: </t>
  </si>
  <si>
    <t xml:space="preserve">sachl. Richtig: </t>
  </si>
  <si>
    <t>Text</t>
  </si>
  <si>
    <t>Materialverkauf</t>
  </si>
  <si>
    <t>Zuschuss Materialverkauf</t>
  </si>
  <si>
    <t>Diese Seite wird ausschließlich von der Ortsgruppe bearbeitet!</t>
  </si>
  <si>
    <t>BCD</t>
  </si>
  <si>
    <t>SCT</t>
  </si>
  <si>
    <t>WELADE3HXXX</t>
  </si>
  <si>
    <t>DE 89 4505 0001 0000 0191 25</t>
  </si>
  <si>
    <t>DLRG OG Lüdenscheid e.V.</t>
  </si>
  <si>
    <t>Neopren-Shorty 2/3 mm - DAMEN</t>
  </si>
  <si>
    <t>Neopren-Shorty 2/3 mm - HERREN</t>
  </si>
  <si>
    <t>DLRG Funktionsshirt (Vaude) - HERREN</t>
  </si>
  <si>
    <t>DLRG Funktionsshirt (Vaude) - DAMEN</t>
  </si>
  <si>
    <t xml:space="preserve">DLRG T-Shirt rot "DLRG seit 1913" </t>
  </si>
  <si>
    <t>DLRG Bermudashort - HERREN</t>
  </si>
  <si>
    <t>DLRG Bermudashort - DAMEN</t>
  </si>
  <si>
    <t>DLRG Bermudashort kurzes Bein - HERREN</t>
  </si>
  <si>
    <t>DLRG Bermudashort kurzes Bein - DAMEN</t>
  </si>
  <si>
    <t>DLRG Einsatzhose mit Reflex - HERREN</t>
  </si>
  <si>
    <t>DLRG Einsatzhose mit Reflex - DAMEN</t>
  </si>
  <si>
    <t xml:space="preserve">DLRG SoftShell Jacke -HERREN- </t>
  </si>
  <si>
    <t>DLRG SoftShell Jacke -DAMEN-</t>
  </si>
  <si>
    <t>DLRG Einsatzweste (Marinepool)</t>
  </si>
  <si>
    <t>DLRG Wetterjacke leicht (Marinepool)</t>
  </si>
  <si>
    <t>DLRG Wetterjacke schwer (Marinepool)</t>
  </si>
  <si>
    <t>DLRG Wetterhose leicht (Marinepool)</t>
  </si>
  <si>
    <t>DLRG Wetterhose schwer (Marinepool)</t>
  </si>
  <si>
    <t>DLRG Kapuzenpullover rot (Arena)</t>
  </si>
  <si>
    <t>DLRG Poloshirt rot (Arena)</t>
  </si>
  <si>
    <t>DLRG T-Shirt rot (Arena)</t>
  </si>
  <si>
    <t>---</t>
  </si>
  <si>
    <t>Artikel-Nr.</t>
  </si>
  <si>
    <t>DLRG OG Lüdenscheid e.V. - Stieglitzweg 7 - 58507 Lüdenscheid</t>
  </si>
  <si>
    <t>DLRG OG Lüdenscheid e.V. - Materialliste -</t>
  </si>
  <si>
    <t>Gr.</t>
  </si>
  <si>
    <t>Spezial Sicherheitsschuh S3</t>
  </si>
  <si>
    <t>material@luedenscheid.dlrg.de</t>
  </si>
  <si>
    <t>Stand: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</si>
</sst>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b/>
      <u val="doub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/>
    </xf>
    <xf numFmtId="0" fontId="2" fillId="0" borderId="0" xfId="2" applyAlignment="1">
      <alignment horizontal="center"/>
    </xf>
    <xf numFmtId="44" fontId="0" fillId="0" borderId="1" xfId="1" applyFont="1" applyBorder="1"/>
    <xf numFmtId="0" fontId="2" fillId="0" borderId="1" xfId="2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4" fillId="2" borderId="1" xfId="0" applyFont="1" applyFill="1" applyBorder="1" applyAlignment="1">
      <alignment horizontal="center"/>
    </xf>
    <xf numFmtId="44" fontId="4" fillId="2" borderId="1" xfId="1" applyFont="1" applyFill="1" applyBorder="1"/>
    <xf numFmtId="44" fontId="4" fillId="2" borderId="1" xfId="0" applyNumberFormat="1" applyFont="1" applyFill="1" applyBorder="1"/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10" xfId="0" applyFont="1" applyFill="1" applyBorder="1"/>
    <xf numFmtId="44" fontId="4" fillId="0" borderId="7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4" fillId="0" borderId="10" xfId="1" applyFont="1" applyBorder="1" applyAlignment="1" applyProtection="1">
      <alignment horizontal="center"/>
    </xf>
    <xf numFmtId="44" fontId="0" fillId="0" borderId="1" xfId="1" applyFont="1" applyBorder="1" applyProtection="1"/>
    <xf numFmtId="44" fontId="0" fillId="2" borderId="1" xfId="1" applyFont="1" applyFill="1" applyBorder="1" applyProtection="1"/>
    <xf numFmtId="44" fontId="4" fillId="2" borderId="1" xfId="1" applyFont="1" applyFill="1" applyBorder="1" applyProtection="1"/>
    <xf numFmtId="0" fontId="2" fillId="0" borderId="0" xfId="2"/>
    <xf numFmtId="14" fontId="0" fillId="0" borderId="0" xfId="0" applyNumberForma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4" fontId="0" fillId="0" borderId="0" xfId="1" applyFont="1" applyProtection="1"/>
    <xf numFmtId="0" fontId="8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6" fillId="0" borderId="0" xfId="0" applyFont="1"/>
    <xf numFmtId="44" fontId="6" fillId="0" borderId="0" xfId="1" applyFont="1" applyProtection="1"/>
    <xf numFmtId="0" fontId="7" fillId="0" borderId="1" xfId="0" applyFont="1" applyBorder="1" applyAlignment="1">
      <alignment horizontal="center"/>
    </xf>
    <xf numFmtId="44" fontId="7" fillId="0" borderId="1" xfId="1" applyFont="1" applyBorder="1" applyAlignment="1" applyProtection="1">
      <alignment horizontal="center"/>
    </xf>
    <xf numFmtId="44" fontId="5" fillId="0" borderId="1" xfId="0" applyNumberFormat="1" applyFont="1" applyBorder="1"/>
    <xf numFmtId="44" fontId="5" fillId="0" borderId="1" xfId="1" applyFont="1" applyBorder="1" applyProtection="1"/>
    <xf numFmtId="0" fontId="5" fillId="0" borderId="0" xfId="0" applyFont="1" applyAlignment="1">
      <alignment horizontal="right"/>
    </xf>
    <xf numFmtId="44" fontId="5" fillId="0" borderId="0" xfId="1" applyFont="1" applyProtection="1"/>
    <xf numFmtId="0" fontId="5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44" fontId="9" fillId="0" borderId="0" xfId="1" applyFont="1" applyProtection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44" fontId="4" fillId="0" borderId="0" xfId="1" applyFont="1"/>
    <xf numFmtId="44" fontId="1" fillId="0" borderId="1" xfId="1" applyFont="1" applyFill="1" applyBorder="1"/>
    <xf numFmtId="0" fontId="2" fillId="0" borderId="1" xfId="2" applyFill="1" applyBorder="1" applyAlignment="1">
      <alignment horizontal="center"/>
    </xf>
    <xf numFmtId="14" fontId="7" fillId="0" borderId="0" xfId="1" applyNumberFormat="1" applyFont="1" applyFill="1" applyAlignment="1" applyProtection="1">
      <alignment horizontal="left"/>
    </xf>
    <xf numFmtId="0" fontId="7" fillId="0" borderId="0" xfId="0" applyFont="1" applyAlignment="1">
      <alignment horizontal="right"/>
    </xf>
    <xf numFmtId="14" fontId="5" fillId="0" borderId="0" xfId="0" applyNumberFormat="1" applyFont="1"/>
    <xf numFmtId="0" fontId="12" fillId="0" borderId="0" xfId="0" applyFont="1"/>
    <xf numFmtId="0" fontId="13" fillId="0" borderId="0" xfId="0" applyFont="1"/>
    <xf numFmtId="0" fontId="0" fillId="0" borderId="0" xfId="0" quotePrefix="1"/>
    <xf numFmtId="44" fontId="11" fillId="0" borderId="0" xfId="1" applyFont="1" applyProtection="1"/>
    <xf numFmtId="44" fontId="7" fillId="0" borderId="0" xfId="1" applyFont="1" applyProtection="1">
      <protection locked="0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7" fillId="2" borderId="1" xfId="0" applyFont="1" applyFill="1" applyBorder="1"/>
    <xf numFmtId="0" fontId="0" fillId="4" borderId="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4" borderId="1" xfId="2" applyNumberFormat="1" applyFont="1" applyFill="1" applyBorder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164" fontId="0" fillId="4" borderId="1" xfId="1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vertical="center"/>
    </xf>
    <xf numFmtId="0" fontId="7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4" borderId="1" xfId="1" applyNumberFormat="1" applyFont="1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1" applyNumberFormat="1" applyFont="1" applyFill="1" applyBorder="1" applyAlignment="1" applyProtection="1">
      <alignment horizontal="left"/>
      <protection locked="0"/>
    </xf>
    <xf numFmtId="0" fontId="0" fillId="4" borderId="6" xfId="1" applyNumberFormat="1" applyFont="1" applyFill="1" applyBorder="1" applyAlignment="1" applyProtection="1">
      <alignment horizontal="left"/>
      <protection locked="0"/>
    </xf>
    <xf numFmtId="0" fontId="0" fillId="4" borderId="3" xfId="1" applyNumberFormat="1" applyFont="1" applyFill="1" applyBorder="1" applyAlignment="1" applyProtection="1">
      <alignment horizontal="left"/>
      <protection locked="0"/>
    </xf>
    <xf numFmtId="44" fontId="4" fillId="0" borderId="3" xfId="1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44" fontId="4" fillId="0" borderId="0" xfId="1" applyFont="1" applyBorder="1" applyAlignment="1">
      <alignment horizontal="center" vertical="center" wrapText="1"/>
    </xf>
    <xf numFmtId="44" fontId="4" fillId="0" borderId="0" xfId="1" applyFont="1" applyBorder="1" applyAlignment="1">
      <alignment horizontal="center" vertical="center"/>
    </xf>
    <xf numFmtId="44" fontId="4" fillId="0" borderId="19" xfId="1" applyFont="1" applyBorder="1" applyAlignment="1">
      <alignment horizontal="center" vertical="center" wrapText="1"/>
    </xf>
    <xf numFmtId="44" fontId="4" fillId="0" borderId="19" xfId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0" fillId="0" borderId="0" xfId="0"/>
    <xf numFmtId="14" fontId="13" fillId="0" borderId="0" xfId="0" applyNumberFormat="1" applyFont="1"/>
    <xf numFmtId="0" fontId="15" fillId="0" borderId="0" xfId="0" applyFont="1"/>
    <xf numFmtId="0" fontId="10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4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14" fontId="4" fillId="0" borderId="14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5" xfId="0" applyNumberFormat="1" applyFill="1" applyBorder="1" applyAlignment="1" applyProtection="1">
      <alignment horizontal="center" vertical="center"/>
      <protection locked="0"/>
    </xf>
    <xf numFmtId="14" fontId="0" fillId="2" borderId="17" xfId="0" applyNumberFormat="1" applyFill="1" applyBorder="1" applyAlignment="1" applyProtection="1">
      <alignment horizontal="center" vertical="center"/>
      <protection locked="0"/>
    </xf>
    <xf numFmtId="14" fontId="0" fillId="2" borderId="18" xfId="0" applyNumberFormat="1" applyFill="1" applyBorder="1" applyAlignment="1" applyProtection="1">
      <alignment horizontal="center" vertical="center"/>
      <protection locked="0"/>
    </xf>
    <xf numFmtId="44" fontId="4" fillId="2" borderId="1" xfId="0" applyNumberFormat="1" applyFont="1" applyFill="1" applyBorder="1" applyAlignment="1" applyProtection="1">
      <alignment horizontal="center" vertical="center"/>
      <protection locked="0"/>
    </xf>
    <xf numFmtId="44" fontId="4" fillId="2" borderId="14" xfId="0" applyNumberFormat="1" applyFont="1" applyFill="1" applyBorder="1" applyAlignment="1" applyProtection="1">
      <alignment horizontal="center" vertical="center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381000</xdr:colOff>
      <xdr:row>6</xdr:row>
      <xdr:rowOff>51816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0"/>
          <a:ext cx="1447800" cy="1194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2" Type="http://schemas.microsoft.com/office/2011/relationships/webextension" Target="webextension2.xml"/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3">
    <wetp:webextensionref xmlns:r="http://schemas.openxmlformats.org/officeDocument/2006/relationships" r:id="rId1"/>
  </wetp:taskpane>
  <wetp:taskpane dockstate="right" visibility="0" width="350" row="0">
    <wetp:webextensionref xmlns:r="http://schemas.openxmlformats.org/officeDocument/2006/relationships" r:id="rId2"/>
  </wetp:taskpane>
</wetp:taskpanes>
</file>

<file path=xl/webextensions/webextension1.xml><?xml version="1.0" encoding="utf-8"?>
<we:webextension xmlns:we="http://schemas.microsoft.com/office/webextensions/webextension/2010/11" id="{B4DBB55A-DD16-4B09-8BD1-8A97F0FC0A66}">
  <we:reference id="wa104051163" version="1.2.0.3" store="de-DE" storeType="OMEX"/>
  <we:alternateReferences>
    <we:reference id="wa104051163" version="1.2.0.3" store="" storeType="OMEX"/>
  </we:alternateReferences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D053309B-F97D-4A4D-8C9E-95DEF27EEC75}">
  <we:reference id="wa200003220" version="1.0.0.0" store="de-DE" storeType="OMEX"/>
  <we:alternateReferences>
    <we:reference id="WA200003220" version="1.0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.dlrg.de/search_query?query=18504115" TargetMode="External"/><Relationship Id="rId13" Type="http://schemas.openxmlformats.org/officeDocument/2006/relationships/hyperlink" Target="https://shop.dlrg.de/search_query?query=18504006" TargetMode="External"/><Relationship Id="rId18" Type="http://schemas.openxmlformats.org/officeDocument/2006/relationships/hyperlink" Target="https://shop.dlrg.de/search_query?query=18506230" TargetMode="External"/><Relationship Id="rId26" Type="http://schemas.openxmlformats.org/officeDocument/2006/relationships/hyperlink" Target="https://shop.dlrg.de/search_query?query=17508008" TargetMode="External"/><Relationship Id="rId3" Type="http://schemas.openxmlformats.org/officeDocument/2006/relationships/hyperlink" Target="https://shop.dlrg.de/search_query?query=17508260" TargetMode="External"/><Relationship Id="rId21" Type="http://schemas.openxmlformats.org/officeDocument/2006/relationships/hyperlink" Target="https://shop.dlrg.de/search_query?query=18506441" TargetMode="External"/><Relationship Id="rId7" Type="http://schemas.openxmlformats.org/officeDocument/2006/relationships/hyperlink" Target="https://shop.dlrg.de/search_query?query=29510011" TargetMode="External"/><Relationship Id="rId12" Type="http://schemas.openxmlformats.org/officeDocument/2006/relationships/hyperlink" Target="https://shop.dlrg.de/search_query?query=18504007" TargetMode="External"/><Relationship Id="rId17" Type="http://schemas.openxmlformats.org/officeDocument/2006/relationships/hyperlink" Target="https://shop.dlrg.de/search_query?query=17508258" TargetMode="External"/><Relationship Id="rId25" Type="http://schemas.openxmlformats.org/officeDocument/2006/relationships/hyperlink" Target="https://shop.dlrg.de/search_query?query=29509465" TargetMode="External"/><Relationship Id="rId2" Type="http://schemas.openxmlformats.org/officeDocument/2006/relationships/hyperlink" Target="https://shop.dlrg.de/search_query?query=17508258" TargetMode="External"/><Relationship Id="rId16" Type="http://schemas.openxmlformats.org/officeDocument/2006/relationships/hyperlink" Target="https://shop.dlrg.de/search_query?query=29509230" TargetMode="External"/><Relationship Id="rId20" Type="http://schemas.openxmlformats.org/officeDocument/2006/relationships/hyperlink" Target="https://shop.dlrg.de/search_query?query=18506250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shop.dlrg.de/search_query?query=17508258" TargetMode="External"/><Relationship Id="rId6" Type="http://schemas.openxmlformats.org/officeDocument/2006/relationships/hyperlink" Target="https://shop.dlrg.de/search_query?query=29510021" TargetMode="External"/><Relationship Id="rId11" Type="http://schemas.openxmlformats.org/officeDocument/2006/relationships/hyperlink" Target="https://shop.dlrg.de/search_query?query=18504107" TargetMode="External"/><Relationship Id="rId24" Type="http://schemas.openxmlformats.org/officeDocument/2006/relationships/hyperlink" Target="https://shop.dlrg.de/search_query?query=18506444" TargetMode="External"/><Relationship Id="rId5" Type="http://schemas.openxmlformats.org/officeDocument/2006/relationships/hyperlink" Target="https://shop.dlrg.de/search_query?query=17508008" TargetMode="External"/><Relationship Id="rId15" Type="http://schemas.openxmlformats.org/officeDocument/2006/relationships/hyperlink" Target="https://shop.dlrg.de/search_query?query=29509231" TargetMode="External"/><Relationship Id="rId23" Type="http://schemas.openxmlformats.org/officeDocument/2006/relationships/hyperlink" Target="mailto:material@luedenscheid.dlrg.de" TargetMode="External"/><Relationship Id="rId28" Type="http://schemas.openxmlformats.org/officeDocument/2006/relationships/hyperlink" Target="https://shop.dlrg.de/search_query?query=29509835" TargetMode="External"/><Relationship Id="rId10" Type="http://schemas.openxmlformats.org/officeDocument/2006/relationships/hyperlink" Target="https://shop.dlrg.de/search_query?query=18504119" TargetMode="External"/><Relationship Id="rId19" Type="http://schemas.openxmlformats.org/officeDocument/2006/relationships/hyperlink" Target="https://shop.dlrg.de/search_query?query=18506330" TargetMode="External"/><Relationship Id="rId4" Type="http://schemas.openxmlformats.org/officeDocument/2006/relationships/hyperlink" Target="https://shop.dlrg.de/search_query?query=17508007" TargetMode="External"/><Relationship Id="rId9" Type="http://schemas.openxmlformats.org/officeDocument/2006/relationships/hyperlink" Target="https://shop.dlrg.de/search_query?query=29509920" TargetMode="External"/><Relationship Id="rId14" Type="http://schemas.openxmlformats.org/officeDocument/2006/relationships/hyperlink" Target="https://shop.dlrg.de/search_query?query=18504006" TargetMode="External"/><Relationship Id="rId22" Type="http://schemas.openxmlformats.org/officeDocument/2006/relationships/hyperlink" Target="https://shop.dlrg.de/search_query?query=18506120" TargetMode="External"/><Relationship Id="rId27" Type="http://schemas.openxmlformats.org/officeDocument/2006/relationships/hyperlink" Target="https://shop.dlrg.de/search_query?query=1850412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9"/>
  <sheetViews>
    <sheetView tabSelected="1" workbookViewId="0">
      <selection activeCell="G4" sqref="G4"/>
    </sheetView>
  </sheetViews>
  <sheetFormatPr baseColWidth="10" defaultRowHeight="14.4" x14ac:dyDescent="0.3"/>
  <cols>
    <col min="1" max="1" width="47.88671875" bestFit="1" customWidth="1"/>
    <col min="2" max="2" width="11.44140625" style="3"/>
    <col min="3" max="3" width="10.5546875" style="1" bestFit="1" customWidth="1"/>
    <col min="4" max="5" width="8.44140625" style="1" bestFit="1" customWidth="1"/>
    <col min="6" max="6" width="10.109375" bestFit="1" customWidth="1"/>
    <col min="7" max="8" width="10.6640625" style="3" customWidth="1"/>
    <col min="9" max="9" width="11.44140625" style="1"/>
    <col min="10" max="10" width="9.6640625" style="1" bestFit="1" customWidth="1"/>
    <col min="11" max="11" width="9.33203125" style="1" bestFit="1" customWidth="1"/>
    <col min="12" max="12" width="11.44140625" style="1"/>
    <col min="13" max="13" width="10" customWidth="1"/>
    <col min="14" max="14" width="28.44140625" bestFit="1" customWidth="1"/>
  </cols>
  <sheetData>
    <row r="1" spans="1:14" x14ac:dyDescent="0.3">
      <c r="A1" s="7" t="s">
        <v>83</v>
      </c>
      <c r="B1" s="75" t="s">
        <v>81</v>
      </c>
      <c r="C1" s="77" t="s">
        <v>10</v>
      </c>
      <c r="D1" s="88" t="s">
        <v>0</v>
      </c>
      <c r="E1" s="89"/>
      <c r="F1" s="79" t="s">
        <v>4</v>
      </c>
      <c r="G1" s="80" t="s">
        <v>11</v>
      </c>
      <c r="H1" s="80" t="s">
        <v>12</v>
      </c>
      <c r="I1" s="79" t="s">
        <v>13</v>
      </c>
      <c r="J1" s="90"/>
      <c r="K1" s="92"/>
      <c r="L1" s="92"/>
      <c r="M1" s="92"/>
      <c r="N1" s="93"/>
    </row>
    <row r="2" spans="1:14" ht="15" customHeight="1" x14ac:dyDescent="0.3">
      <c r="A2" s="71" t="s">
        <v>87</v>
      </c>
      <c r="B2" s="76"/>
      <c r="C2" s="78"/>
      <c r="D2" s="17" t="s">
        <v>9</v>
      </c>
      <c r="E2" s="18" t="s">
        <v>3</v>
      </c>
      <c r="F2" s="79"/>
      <c r="G2" s="80"/>
      <c r="H2" s="80"/>
      <c r="I2" s="79"/>
      <c r="J2" s="91"/>
      <c r="K2" s="91"/>
      <c r="L2" s="91"/>
      <c r="M2" s="91"/>
      <c r="N2" s="91"/>
    </row>
    <row r="3" spans="1:14" s="7" customFormat="1" ht="15.6" x14ac:dyDescent="0.3">
      <c r="A3" s="64" t="s">
        <v>8</v>
      </c>
      <c r="B3" s="11"/>
      <c r="C3" s="12"/>
      <c r="D3" s="12"/>
      <c r="E3" s="12"/>
      <c r="F3" s="16"/>
      <c r="G3" s="16"/>
      <c r="H3" s="16"/>
      <c r="I3" s="19" t="s">
        <v>14</v>
      </c>
      <c r="J3" s="49"/>
      <c r="K3" s="49"/>
      <c r="L3" s="49"/>
    </row>
    <row r="4" spans="1:14" x14ac:dyDescent="0.3">
      <c r="A4" s="9" t="s">
        <v>79</v>
      </c>
      <c r="B4" s="6">
        <v>18506230</v>
      </c>
      <c r="C4" s="5">
        <v>21.9</v>
      </c>
      <c r="D4" s="5">
        <v>0</v>
      </c>
      <c r="E4" s="5">
        <v>5</v>
      </c>
      <c r="F4" s="10">
        <f t="shared" ref="F4:F9" si="0">C4-D4-E4</f>
        <v>16.899999999999999</v>
      </c>
      <c r="G4" s="65"/>
      <c r="H4" s="65"/>
      <c r="I4" s="20">
        <f t="shared" ref="I4:I9" si="1">H4*F4</f>
        <v>0</v>
      </c>
      <c r="M4" s="2"/>
    </row>
    <row r="5" spans="1:14" x14ac:dyDescent="0.3">
      <c r="A5" s="9" t="s">
        <v>63</v>
      </c>
      <c r="B5" s="6">
        <v>18506250</v>
      </c>
      <c r="C5" s="5">
        <v>13.9</v>
      </c>
      <c r="D5" s="5">
        <v>0</v>
      </c>
      <c r="E5" s="5">
        <v>5</v>
      </c>
      <c r="F5" s="10">
        <f t="shared" si="0"/>
        <v>8.9</v>
      </c>
      <c r="G5" s="65"/>
      <c r="H5" s="65"/>
      <c r="I5" s="20">
        <f t="shared" si="1"/>
        <v>0</v>
      </c>
      <c r="M5" s="2"/>
    </row>
    <row r="6" spans="1:14" x14ac:dyDescent="0.3">
      <c r="A6" s="9" t="s">
        <v>78</v>
      </c>
      <c r="B6" s="6">
        <v>18506330</v>
      </c>
      <c r="C6" s="5">
        <v>30.9</v>
      </c>
      <c r="D6" s="5">
        <v>0</v>
      </c>
      <c r="E6" s="5">
        <v>5</v>
      </c>
      <c r="F6" s="10">
        <f t="shared" si="0"/>
        <v>25.9</v>
      </c>
      <c r="G6" s="65"/>
      <c r="H6" s="65"/>
      <c r="I6" s="20">
        <f t="shared" si="1"/>
        <v>0</v>
      </c>
      <c r="M6" s="2"/>
    </row>
    <row r="7" spans="1:14" x14ac:dyDescent="0.3">
      <c r="A7" s="9" t="s">
        <v>61</v>
      </c>
      <c r="B7" s="6">
        <v>18506441</v>
      </c>
      <c r="C7" s="5">
        <v>28.5</v>
      </c>
      <c r="D7" s="5">
        <v>8.5</v>
      </c>
      <c r="E7" s="5">
        <v>5</v>
      </c>
      <c r="F7" s="10">
        <f t="shared" si="0"/>
        <v>15</v>
      </c>
      <c r="G7" s="65"/>
      <c r="H7" s="65"/>
      <c r="I7" s="20">
        <f t="shared" si="1"/>
        <v>0</v>
      </c>
      <c r="M7" s="2"/>
    </row>
    <row r="8" spans="1:14" x14ac:dyDescent="0.3">
      <c r="A8" s="9" t="s">
        <v>62</v>
      </c>
      <c r="B8" s="6">
        <v>18506444</v>
      </c>
      <c r="C8" s="5">
        <v>28.5</v>
      </c>
      <c r="D8" s="5">
        <v>8.5</v>
      </c>
      <c r="E8" s="5">
        <v>5</v>
      </c>
      <c r="F8" s="10">
        <f t="shared" si="0"/>
        <v>15</v>
      </c>
      <c r="G8" s="65"/>
      <c r="H8" s="65"/>
      <c r="I8" s="20">
        <f t="shared" si="1"/>
        <v>0</v>
      </c>
      <c r="M8" s="2"/>
    </row>
    <row r="9" spans="1:14" x14ac:dyDescent="0.3">
      <c r="A9" s="9" t="s">
        <v>77</v>
      </c>
      <c r="B9" s="6">
        <v>18506120</v>
      </c>
      <c r="C9" s="5">
        <v>47.9</v>
      </c>
      <c r="D9" s="5">
        <v>9</v>
      </c>
      <c r="E9" s="5">
        <v>5</v>
      </c>
      <c r="F9" s="10">
        <f t="shared" si="0"/>
        <v>33.9</v>
      </c>
      <c r="G9" s="65"/>
      <c r="H9" s="65"/>
      <c r="I9" s="20">
        <f t="shared" si="1"/>
        <v>0</v>
      </c>
      <c r="M9" s="2"/>
    </row>
    <row r="10" spans="1:14" s="7" customFormat="1" ht="15.6" x14ac:dyDescent="0.3">
      <c r="A10" s="64" t="s">
        <v>1</v>
      </c>
      <c r="B10" s="11"/>
      <c r="C10" s="12"/>
      <c r="D10" s="12"/>
      <c r="E10" s="12"/>
      <c r="F10" s="13"/>
      <c r="G10" s="16"/>
      <c r="H10" s="16"/>
      <c r="I10" s="21"/>
      <c r="J10" s="49"/>
      <c r="K10" s="49"/>
      <c r="L10" s="49"/>
      <c r="M10" s="2"/>
    </row>
    <row r="11" spans="1:14" x14ac:dyDescent="0.3">
      <c r="A11" s="9" t="s">
        <v>64</v>
      </c>
      <c r="B11" s="6">
        <v>17508258</v>
      </c>
      <c r="C11" s="5">
        <v>34.9</v>
      </c>
      <c r="D11" s="5">
        <v>12</v>
      </c>
      <c r="E11" s="5">
        <v>5</v>
      </c>
      <c r="F11" s="10">
        <f>C11-D11-E11</f>
        <v>17.899999999999999</v>
      </c>
      <c r="G11" s="65"/>
      <c r="H11" s="65"/>
      <c r="I11" s="20">
        <f>H11*F11</f>
        <v>0</v>
      </c>
      <c r="M11" s="2"/>
    </row>
    <row r="12" spans="1:14" x14ac:dyDescent="0.3">
      <c r="A12" s="9" t="s">
        <v>65</v>
      </c>
      <c r="B12" s="6">
        <v>17508260</v>
      </c>
      <c r="C12" s="5">
        <v>34.9</v>
      </c>
      <c r="D12" s="5">
        <v>12</v>
      </c>
      <c r="E12" s="5">
        <v>5</v>
      </c>
      <c r="F12" s="10">
        <f>C12-D12-E12</f>
        <v>17.899999999999999</v>
      </c>
      <c r="G12" s="65"/>
      <c r="H12" s="65"/>
      <c r="I12" s="20">
        <f>H12*F12</f>
        <v>0</v>
      </c>
      <c r="M12" s="2"/>
    </row>
    <row r="13" spans="1:14" x14ac:dyDescent="0.3">
      <c r="A13" s="9" t="s">
        <v>66</v>
      </c>
      <c r="B13" s="6">
        <v>17508008</v>
      </c>
      <c r="C13" s="5">
        <v>29.9</v>
      </c>
      <c r="D13" s="5">
        <v>12</v>
      </c>
      <c r="E13" s="5">
        <v>5</v>
      </c>
      <c r="F13" s="10">
        <f>C13-D13-E13</f>
        <v>12.899999999999999</v>
      </c>
      <c r="G13" s="65"/>
      <c r="H13" s="65"/>
      <c r="I13" s="20">
        <f>H13*F13</f>
        <v>0</v>
      </c>
      <c r="M13" s="2"/>
    </row>
    <row r="14" spans="1:14" x14ac:dyDescent="0.3">
      <c r="A14" s="9" t="s">
        <v>67</v>
      </c>
      <c r="B14" s="6">
        <v>17508007</v>
      </c>
      <c r="C14" s="5">
        <v>29.9</v>
      </c>
      <c r="D14" s="5">
        <v>12</v>
      </c>
      <c r="E14" s="5">
        <v>5</v>
      </c>
      <c r="F14" s="10">
        <f>C14-D14-E14</f>
        <v>12.899999999999999</v>
      </c>
      <c r="G14" s="65"/>
      <c r="H14" s="65"/>
      <c r="I14" s="20">
        <f>H14*F14</f>
        <v>0</v>
      </c>
      <c r="M14" s="2"/>
    </row>
    <row r="15" spans="1:14" s="7" customFormat="1" ht="15.6" x14ac:dyDescent="0.3">
      <c r="A15" s="64" t="s">
        <v>5</v>
      </c>
      <c r="B15" s="11"/>
      <c r="C15" s="12"/>
      <c r="D15" s="12"/>
      <c r="E15" s="12"/>
      <c r="F15" s="13"/>
      <c r="G15" s="16"/>
      <c r="H15" s="16"/>
      <c r="I15" s="22"/>
      <c r="J15" s="49"/>
      <c r="K15" s="49"/>
      <c r="L15" s="49"/>
      <c r="M15" s="2"/>
    </row>
    <row r="16" spans="1:14" x14ac:dyDescent="0.3">
      <c r="A16" s="9" t="s">
        <v>68</v>
      </c>
      <c r="B16" s="6">
        <v>29510021</v>
      </c>
      <c r="C16" s="5">
        <v>61.9</v>
      </c>
      <c r="D16" s="5">
        <v>26.9</v>
      </c>
      <c r="E16" s="5">
        <v>10</v>
      </c>
      <c r="F16" s="10">
        <f>C16-D16-E16</f>
        <v>25</v>
      </c>
      <c r="G16" s="65"/>
      <c r="H16" s="65"/>
      <c r="I16" s="20">
        <f>H16*F16</f>
        <v>0</v>
      </c>
      <c r="M16" s="2"/>
    </row>
    <row r="17" spans="1:13" x14ac:dyDescent="0.3">
      <c r="A17" s="9" t="s">
        <v>69</v>
      </c>
      <c r="B17" s="6">
        <v>29510011</v>
      </c>
      <c r="C17" s="5">
        <v>61.9</v>
      </c>
      <c r="D17" s="5">
        <v>26.9</v>
      </c>
      <c r="E17" s="5">
        <v>10</v>
      </c>
      <c r="F17" s="10">
        <f>C17-D17-E17</f>
        <v>25</v>
      </c>
      <c r="G17" s="65"/>
      <c r="H17" s="65"/>
      <c r="I17" s="20">
        <f>H17*F17</f>
        <v>0</v>
      </c>
      <c r="M17" s="2"/>
    </row>
    <row r="18" spans="1:13" x14ac:dyDescent="0.3">
      <c r="A18" s="9" t="s">
        <v>75</v>
      </c>
      <c r="B18" s="6">
        <v>18504124</v>
      </c>
      <c r="C18" s="5">
        <v>93.9</v>
      </c>
      <c r="D18" s="5">
        <v>29.9</v>
      </c>
      <c r="E18" s="5">
        <v>10</v>
      </c>
      <c r="F18" s="10">
        <f>C18-D18-E18</f>
        <v>54</v>
      </c>
      <c r="G18" s="65"/>
      <c r="H18" s="65"/>
      <c r="I18" s="20">
        <f>H18*F18</f>
        <v>0</v>
      </c>
      <c r="M18" s="2"/>
    </row>
    <row r="19" spans="1:13" x14ac:dyDescent="0.3">
      <c r="A19" s="9" t="s">
        <v>76</v>
      </c>
      <c r="B19" s="6">
        <v>18504115</v>
      </c>
      <c r="C19" s="5">
        <v>149</v>
      </c>
      <c r="D19" s="5">
        <v>49</v>
      </c>
      <c r="E19" s="5">
        <v>15</v>
      </c>
      <c r="F19" s="10">
        <f>C19-D19-E19</f>
        <v>85</v>
      </c>
      <c r="G19" s="65"/>
      <c r="H19" s="65"/>
      <c r="I19" s="20">
        <f>H19*F19</f>
        <v>0</v>
      </c>
      <c r="M19" s="2"/>
    </row>
    <row r="20" spans="1:13" s="7" customFormat="1" ht="15.6" x14ac:dyDescent="0.3">
      <c r="A20" s="64" t="s">
        <v>6</v>
      </c>
      <c r="B20" s="11"/>
      <c r="C20" s="12"/>
      <c r="D20" s="12"/>
      <c r="E20" s="12"/>
      <c r="F20" s="13"/>
      <c r="G20" s="16"/>
      <c r="H20" s="16"/>
      <c r="I20" s="22"/>
      <c r="J20" s="49"/>
      <c r="K20" s="49"/>
      <c r="L20" s="49"/>
      <c r="M20" s="2"/>
    </row>
    <row r="21" spans="1:13" x14ac:dyDescent="0.3">
      <c r="A21" s="9" t="s">
        <v>73</v>
      </c>
      <c r="B21" s="6">
        <v>18504119</v>
      </c>
      <c r="C21" s="5">
        <v>149.9</v>
      </c>
      <c r="D21" s="5">
        <v>34.9</v>
      </c>
      <c r="E21" s="5">
        <v>15</v>
      </c>
      <c r="F21" s="10">
        <f>C21-D21-E21</f>
        <v>100</v>
      </c>
      <c r="G21" s="65"/>
      <c r="H21" s="65"/>
      <c r="I21" s="20">
        <f>H21*F21</f>
        <v>0</v>
      </c>
      <c r="M21" s="2"/>
    </row>
    <row r="22" spans="1:13" x14ac:dyDescent="0.3">
      <c r="A22" s="9" t="s">
        <v>74</v>
      </c>
      <c r="B22" s="6">
        <v>18504107</v>
      </c>
      <c r="C22" s="5">
        <v>236.9</v>
      </c>
      <c r="D22" s="5">
        <v>86.9</v>
      </c>
      <c r="E22" s="5">
        <v>15</v>
      </c>
      <c r="F22" s="10">
        <f>C22-D22-E22</f>
        <v>135</v>
      </c>
      <c r="G22" s="65"/>
      <c r="H22" s="65"/>
      <c r="I22" s="20">
        <f>H22*F22</f>
        <v>0</v>
      </c>
      <c r="M22" s="2"/>
    </row>
    <row r="23" spans="1:13" x14ac:dyDescent="0.3">
      <c r="A23" s="9" t="s">
        <v>70</v>
      </c>
      <c r="B23" s="6">
        <v>18504007</v>
      </c>
      <c r="C23" s="5">
        <v>109.9</v>
      </c>
      <c r="D23" s="5">
        <v>19.899999999999999</v>
      </c>
      <c r="E23" s="5">
        <v>15</v>
      </c>
      <c r="F23" s="10">
        <f>C23-D23-E23</f>
        <v>75</v>
      </c>
      <c r="G23" s="65"/>
      <c r="H23" s="65"/>
      <c r="I23" s="20">
        <f>H23*F23</f>
        <v>0</v>
      </c>
      <c r="M23" s="2"/>
    </row>
    <row r="24" spans="1:13" x14ac:dyDescent="0.3">
      <c r="A24" s="9" t="s">
        <v>71</v>
      </c>
      <c r="B24" s="6">
        <v>18504006</v>
      </c>
      <c r="C24" s="5">
        <v>109.9</v>
      </c>
      <c r="D24" s="5">
        <v>19.899999999999999</v>
      </c>
      <c r="E24" s="5">
        <v>15</v>
      </c>
      <c r="F24" s="10">
        <f>C24-D24-E24</f>
        <v>75</v>
      </c>
      <c r="G24" s="65"/>
      <c r="H24" s="65"/>
      <c r="I24" s="20">
        <f>H24*F24</f>
        <v>0</v>
      </c>
      <c r="M24" s="2"/>
    </row>
    <row r="25" spans="1:13" x14ac:dyDescent="0.3">
      <c r="A25" s="9" t="s">
        <v>72</v>
      </c>
      <c r="B25" s="6">
        <v>29509835</v>
      </c>
      <c r="C25" s="5">
        <v>56.9</v>
      </c>
      <c r="D25" s="5">
        <v>17.899999999999999</v>
      </c>
      <c r="E25" s="5">
        <v>10</v>
      </c>
      <c r="F25" s="10">
        <f>C25-D25-E25</f>
        <v>29</v>
      </c>
      <c r="G25" s="66"/>
      <c r="H25" s="66"/>
      <c r="I25" s="20">
        <f>H25*F25</f>
        <v>0</v>
      </c>
      <c r="M25" s="2"/>
    </row>
    <row r="26" spans="1:13" s="7" customFormat="1" ht="15.6" x14ac:dyDescent="0.3">
      <c r="A26" s="64" t="s">
        <v>7</v>
      </c>
      <c r="B26" s="11"/>
      <c r="C26" s="12"/>
      <c r="D26" s="12"/>
      <c r="E26" s="12"/>
      <c r="F26" s="13"/>
      <c r="G26" s="16"/>
      <c r="H26" s="16"/>
      <c r="I26" s="22"/>
      <c r="J26" s="49"/>
      <c r="K26" s="49"/>
      <c r="L26" s="49"/>
      <c r="M26" s="2"/>
    </row>
    <row r="27" spans="1:13" x14ac:dyDescent="0.3">
      <c r="A27" s="9" t="s">
        <v>60</v>
      </c>
      <c r="B27" s="6">
        <v>29509230</v>
      </c>
      <c r="C27" s="5">
        <v>54.9</v>
      </c>
      <c r="D27" s="5">
        <v>10.9</v>
      </c>
      <c r="E27" s="5">
        <v>5</v>
      </c>
      <c r="F27" s="10">
        <f>C27-D27-E27</f>
        <v>39</v>
      </c>
      <c r="G27" s="65"/>
      <c r="H27" s="65"/>
      <c r="I27" s="20">
        <f>H27*F27</f>
        <v>0</v>
      </c>
      <c r="M27" s="2"/>
    </row>
    <row r="28" spans="1:13" x14ac:dyDescent="0.3">
      <c r="A28" s="9" t="s">
        <v>59</v>
      </c>
      <c r="B28" s="6">
        <v>29509231</v>
      </c>
      <c r="C28" s="5">
        <v>54.9</v>
      </c>
      <c r="D28" s="5">
        <v>10.9</v>
      </c>
      <c r="E28" s="5">
        <v>5</v>
      </c>
      <c r="F28" s="10">
        <f>C28-D28-E28</f>
        <v>39</v>
      </c>
      <c r="G28" s="65"/>
      <c r="H28" s="65"/>
      <c r="I28" s="20">
        <f>H28*F28</f>
        <v>0</v>
      </c>
      <c r="M28" s="2"/>
    </row>
    <row r="29" spans="1:13" s="7" customFormat="1" ht="15.6" x14ac:dyDescent="0.3">
      <c r="A29" s="64" t="s">
        <v>15</v>
      </c>
      <c r="B29" s="11"/>
      <c r="C29" s="12"/>
      <c r="D29" s="12"/>
      <c r="E29" s="12"/>
      <c r="F29" s="13"/>
      <c r="G29" s="16"/>
      <c r="H29" s="16"/>
      <c r="I29" s="22"/>
      <c r="J29" s="49"/>
      <c r="K29" s="49"/>
      <c r="L29" s="49"/>
      <c r="M29" s="2"/>
    </row>
    <row r="30" spans="1:13" s="7" customFormat="1" x14ac:dyDescent="0.3">
      <c r="A30" s="9" t="s">
        <v>85</v>
      </c>
      <c r="B30" s="51">
        <v>29509465</v>
      </c>
      <c r="C30" s="50">
        <v>76.900000000000006</v>
      </c>
      <c r="D30" s="50">
        <v>19.899999999999999</v>
      </c>
      <c r="E30" s="50">
        <v>10</v>
      </c>
      <c r="F30" s="10">
        <f>C30-D30-E30</f>
        <v>47.000000000000007</v>
      </c>
      <c r="G30" s="65"/>
      <c r="H30" s="65"/>
      <c r="I30" s="20">
        <f>H30*F30</f>
        <v>0</v>
      </c>
      <c r="J30" s="49"/>
      <c r="K30" s="49"/>
      <c r="L30" s="49"/>
      <c r="M30" s="2"/>
    </row>
    <row r="31" spans="1:13" x14ac:dyDescent="0.3">
      <c r="A31" s="67"/>
      <c r="B31" s="68"/>
      <c r="C31" s="69"/>
      <c r="D31" s="69"/>
      <c r="E31" s="5">
        <v>0</v>
      </c>
      <c r="F31" s="10">
        <f>C31-D31-E31</f>
        <v>0</v>
      </c>
      <c r="G31" s="65"/>
      <c r="H31" s="65"/>
      <c r="I31" s="20">
        <f>H31*F31</f>
        <v>0</v>
      </c>
      <c r="M31" s="2"/>
    </row>
    <row r="32" spans="1:13" x14ac:dyDescent="0.3">
      <c r="A32" s="67"/>
      <c r="B32" s="68"/>
      <c r="C32" s="69"/>
      <c r="D32" s="69"/>
      <c r="E32" s="5">
        <v>0</v>
      </c>
      <c r="F32" s="10">
        <f>C32-D32-E32</f>
        <v>0</v>
      </c>
      <c r="G32" s="65"/>
      <c r="H32" s="65"/>
      <c r="I32" s="20">
        <f>H32*F32</f>
        <v>0</v>
      </c>
      <c r="M32" s="2"/>
    </row>
    <row r="33" spans="1:13" x14ac:dyDescent="0.3">
      <c r="A33" s="67"/>
      <c r="B33" s="68"/>
      <c r="C33" s="69"/>
      <c r="D33" s="69"/>
      <c r="E33" s="5">
        <v>0</v>
      </c>
      <c r="F33" s="10">
        <f>C33-D33-E33</f>
        <v>0</v>
      </c>
      <c r="G33" s="65"/>
      <c r="H33" s="65"/>
      <c r="I33" s="20">
        <f>H33*F33</f>
        <v>0</v>
      </c>
      <c r="M33" s="2"/>
    </row>
    <row r="34" spans="1:13" x14ac:dyDescent="0.3">
      <c r="A34" s="67"/>
      <c r="B34" s="68"/>
      <c r="C34" s="69"/>
      <c r="D34" s="69"/>
      <c r="E34" s="5">
        <v>0</v>
      </c>
      <c r="F34" s="10">
        <f>C34-D34-E34</f>
        <v>0</v>
      </c>
      <c r="G34" s="65"/>
      <c r="H34" s="65"/>
      <c r="I34" s="20">
        <f>H34*F34</f>
        <v>0</v>
      </c>
      <c r="M34" s="2"/>
    </row>
    <row r="35" spans="1:13" x14ac:dyDescent="0.3">
      <c r="B35" s="4"/>
      <c r="F35" s="2"/>
      <c r="H35" s="8" t="s">
        <v>2</v>
      </c>
      <c r="I35" s="20">
        <f>SUM(I3:I34)</f>
        <v>0</v>
      </c>
    </row>
    <row r="36" spans="1:13" ht="9.9" customHeight="1" x14ac:dyDescent="0.3"/>
    <row r="37" spans="1:13" x14ac:dyDescent="0.3">
      <c r="A37" t="s">
        <v>25</v>
      </c>
      <c r="B37" s="14" t="s">
        <v>17</v>
      </c>
      <c r="C37" s="81"/>
      <c r="D37" s="81"/>
      <c r="E37" s="81"/>
      <c r="F37" s="14" t="s">
        <v>16</v>
      </c>
      <c r="G37" s="82"/>
      <c r="H37" s="83"/>
      <c r="I37" s="84"/>
    </row>
    <row r="38" spans="1:13" x14ac:dyDescent="0.3">
      <c r="A38" s="23" t="s">
        <v>86</v>
      </c>
      <c r="B38" s="14" t="s">
        <v>18</v>
      </c>
      <c r="C38" s="85"/>
      <c r="D38" s="86"/>
      <c r="E38" s="86"/>
      <c r="F38" s="86"/>
      <c r="G38" s="86"/>
      <c r="H38" s="86"/>
      <c r="I38" s="87"/>
    </row>
    <row r="39" spans="1:13" x14ac:dyDescent="0.3">
      <c r="A39" t="s">
        <v>26</v>
      </c>
      <c r="B39" s="15" t="s">
        <v>19</v>
      </c>
      <c r="C39" s="70"/>
      <c r="D39" s="85"/>
      <c r="E39" s="86"/>
      <c r="F39" s="86"/>
      <c r="G39" s="86"/>
      <c r="H39" s="86"/>
      <c r="I39" s="87"/>
    </row>
  </sheetData>
  <sheetProtection algorithmName="SHA-512" hashValue="+NpQAMhufCzqkKsMxQOt7ppmG+9tRUhZG+cvle90WrUq2eZ0pTaBEsy2FQA6hZulRRfJlGdLVcRJdA7RBI1Lbg==" saltValue="dV2jcUmAAWnji/QRrEDiLQ==" spinCount="100000" sheet="1" insertHyperlinks="0" selectLockedCells="1"/>
  <mergeCells count="16">
    <mergeCell ref="J1:J2"/>
    <mergeCell ref="K1:K2"/>
    <mergeCell ref="L1:L2"/>
    <mergeCell ref="M1:M2"/>
    <mergeCell ref="N1:N2"/>
    <mergeCell ref="C37:E37"/>
    <mergeCell ref="G37:I37"/>
    <mergeCell ref="C38:I38"/>
    <mergeCell ref="D39:I39"/>
    <mergeCell ref="I1:I2"/>
    <mergeCell ref="D1:E1"/>
    <mergeCell ref="B1:B2"/>
    <mergeCell ref="C1:C2"/>
    <mergeCell ref="F1:F2"/>
    <mergeCell ref="H1:H2"/>
    <mergeCell ref="G1:G2"/>
  </mergeCells>
  <hyperlinks>
    <hyperlink ref="B11" r:id="rId1" display="https://shop.dlrg.de/search_query?query=17508258"/>
    <hyperlink ref="B12:B14" r:id="rId2" display="https://shop.dlrg.de/search_query?query=17508258"/>
    <hyperlink ref="B12" r:id="rId3" display="https://shop.dlrg.de/search_query?query=17508260"/>
    <hyperlink ref="B14" r:id="rId4" display="https://shop.dlrg.de/search_query?query=17508007"/>
    <hyperlink ref="B16:B19" r:id="rId5" display="https://shop.dlrg.de/search_query?query=17508008"/>
    <hyperlink ref="B16" r:id="rId6" display="https://shop.dlrg.de/search_query?query=29510021"/>
    <hyperlink ref="B17" r:id="rId7" display="https://shop.dlrg.de/search_query?query=29510011"/>
    <hyperlink ref="B19" r:id="rId8" display="https://shop.dlrg.de/search_query?query=18504115"/>
    <hyperlink ref="B21:B24" r:id="rId9" display="https://shop.dlrg.de/search_query?query=29509920"/>
    <hyperlink ref="B21" r:id="rId10" display="https://shop.dlrg.de/search_query?query=18504119"/>
    <hyperlink ref="B22" r:id="rId11" display="https://shop.dlrg.de/search_query?query=18504107"/>
    <hyperlink ref="B23" r:id="rId12" display="https://shop.dlrg.de/search_query?query=18504007"/>
    <hyperlink ref="B24" r:id="rId13" display="https://shop.dlrg.de/search_query?query=18504006"/>
    <hyperlink ref="B27" r:id="rId14" display="https://shop.dlrg.de/search_query?query=18504006"/>
    <hyperlink ref="B28" r:id="rId15" display="https://shop.dlrg.de/search_query?query=29509231"/>
    <hyperlink ref="B27" r:id="rId16" display="https://shop.dlrg.de/search_query?query=29509230"/>
    <hyperlink ref="B4:B9" r:id="rId17" display="https://shop.dlrg.de/search_query?query=17508258"/>
    <hyperlink ref="B4" r:id="rId18" display="https://shop.dlrg.de/search_query?query=18506230"/>
    <hyperlink ref="B6" r:id="rId19" display="https://shop.dlrg.de/search_query?query=18506330"/>
    <hyperlink ref="B5" r:id="rId20" display="https://shop.dlrg.de/search_query?query=18506250"/>
    <hyperlink ref="B7" r:id="rId21" display="https://shop.dlrg.de/search_query?query=18506441"/>
    <hyperlink ref="B9" r:id="rId22" display="https://shop.dlrg.de/search_query?query=18506120"/>
    <hyperlink ref="A38" r:id="rId23"/>
    <hyperlink ref="B8" r:id="rId24" display="https://shop.dlrg.de/search_query?query=18506444"/>
    <hyperlink ref="B30" r:id="rId25" display="https://shop.dlrg.de/search_query?query=29509465"/>
    <hyperlink ref="B13" r:id="rId26" display="https://shop.dlrg.de/search_query?query=17508008"/>
    <hyperlink ref="B18" r:id="rId27" display="https://shop.dlrg.de/search_query?query=18504124"/>
    <hyperlink ref="B25" r:id="rId28" display="https://shop.dlrg.de/search_query?query=29509835"/>
  </hyperlinks>
  <pageMargins left="0.19685039370078741" right="0.19685039370078741" top="0.19685039370078741" bottom="0.19685039370078741" header="0" footer="0"/>
  <pageSetup paperSize="9" orientation="landscape" verticalDpi="599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7:P59"/>
  <sheetViews>
    <sheetView topLeftCell="A8" workbookViewId="0">
      <selection activeCell="F48" sqref="F48"/>
    </sheetView>
  </sheetViews>
  <sheetFormatPr baseColWidth="10" defaultRowHeight="14.4" x14ac:dyDescent="0.3"/>
  <cols>
    <col min="1" max="1" width="3.6640625" customWidth="1"/>
    <col min="2" max="2" width="6.33203125" customWidth="1"/>
    <col min="3" max="3" width="11.6640625" customWidth="1"/>
    <col min="4" max="4" width="22.6640625" customWidth="1"/>
    <col min="5" max="5" width="3.88671875" style="3" bestFit="1" customWidth="1"/>
    <col min="6" max="6" width="5.109375" style="3" bestFit="1" customWidth="1"/>
    <col min="7" max="7" width="9" bestFit="1" customWidth="1"/>
    <col min="8" max="9" width="8" bestFit="1" customWidth="1"/>
    <col min="10" max="10" width="12.109375" style="30" customWidth="1"/>
    <col min="11" max="13" width="11.44140625" hidden="1" customWidth="1"/>
  </cols>
  <sheetData>
    <row r="7" spans="1:10" x14ac:dyDescent="0.3">
      <c r="A7" s="31" t="s">
        <v>82</v>
      </c>
    </row>
    <row r="8" spans="1:10" x14ac:dyDescent="0.3">
      <c r="A8" s="31"/>
      <c r="H8" t="s">
        <v>24</v>
      </c>
    </row>
    <row r="10" spans="1:10" x14ac:dyDescent="0.3">
      <c r="A10" t="str">
        <f>Bestellung!C37 &amp;" " &amp; Bestellung!G37</f>
        <v xml:space="preserve"> </v>
      </c>
    </row>
    <row r="11" spans="1:10" x14ac:dyDescent="0.3">
      <c r="A11" t="str">
        <f>IF(Bestellung!C38&lt;&gt;0,Bestellung!C38,"")</f>
        <v/>
      </c>
    </row>
    <row r="12" spans="1:10" x14ac:dyDescent="0.3">
      <c r="A12" s="32" t="str">
        <f>Bestellung!C39 &amp;" " &amp; Bestellung!D39</f>
        <v xml:space="preserve"> </v>
      </c>
      <c r="D12" s="32"/>
    </row>
    <row r="15" spans="1:10" ht="15.6" x14ac:dyDescent="0.3">
      <c r="J15" s="53" t="str">
        <f>IF(Vorgang!C15&lt;&gt;0,"Rechnungsdatum: "&amp;TEXT(Vorgang!C15,"TT.MM.JJJJ"),"")</f>
        <v/>
      </c>
    </row>
    <row r="16" spans="1:10" x14ac:dyDescent="0.3">
      <c r="A16" s="57" t="s">
        <v>80</v>
      </c>
    </row>
    <row r="17" spans="1:16" ht="15.6" x14ac:dyDescent="0.3">
      <c r="B17" s="33"/>
      <c r="C17" s="34"/>
      <c r="F17" s="61"/>
      <c r="H17" s="34"/>
      <c r="J17" s="53" t="str">
        <f>IF(Vorgang!C15=0,"","Rechnungs-Nr.: "&amp;Vorgang!C17 )</f>
        <v/>
      </c>
      <c r="K17" s="34"/>
      <c r="L17" s="34"/>
      <c r="P17" s="52"/>
    </row>
    <row r="18" spans="1:16" ht="15.6" x14ac:dyDescent="0.3">
      <c r="A18" s="33" t="str">
        <f>IF(Vorgang!C15=0,"Bestellübersicht","Rechnung")</f>
        <v>Bestellübersicht</v>
      </c>
      <c r="B18" s="33"/>
      <c r="C18" s="34"/>
      <c r="F18" s="61"/>
      <c r="G18" s="34"/>
      <c r="H18" s="34"/>
      <c r="I18" s="34"/>
      <c r="J18" s="35"/>
      <c r="K18" s="34"/>
      <c r="L18" s="34"/>
    </row>
    <row r="19" spans="1:16" s="33" customFormat="1" ht="15.6" x14ac:dyDescent="0.3">
      <c r="E19" s="62"/>
      <c r="F19" s="62"/>
      <c r="H19" s="103" t="s">
        <v>0</v>
      </c>
      <c r="I19" s="103"/>
      <c r="J19" s="59"/>
    </row>
    <row r="20" spans="1:16" s="33" customFormat="1" ht="15.6" x14ac:dyDescent="0.3">
      <c r="A20" s="109" t="s">
        <v>21</v>
      </c>
      <c r="B20" s="110"/>
      <c r="C20" s="104" t="s">
        <v>22</v>
      </c>
      <c r="D20" s="105"/>
      <c r="E20" s="72" t="s">
        <v>84</v>
      </c>
      <c r="F20" s="36" t="s">
        <v>20</v>
      </c>
      <c r="G20" s="36" t="s">
        <v>23</v>
      </c>
      <c r="H20" s="36" t="s">
        <v>9</v>
      </c>
      <c r="I20" s="36" t="s">
        <v>3</v>
      </c>
      <c r="J20" s="37" t="s">
        <v>13</v>
      </c>
      <c r="K20" s="33" t="s">
        <v>29</v>
      </c>
      <c r="L20" s="33" t="s">
        <v>27</v>
      </c>
      <c r="M20" s="33" t="s">
        <v>28</v>
      </c>
    </row>
    <row r="21" spans="1:16" x14ac:dyDescent="0.3">
      <c r="A21" s="101" t="str">
        <f>IF(Bestellung!H4&gt;0,Bestellung!B4,"")</f>
        <v/>
      </c>
      <c r="B21" s="102"/>
      <c r="C21" s="106" t="str">
        <f>IF(Bestellung!H4&gt;0,Bestellung!A4,"")</f>
        <v/>
      </c>
      <c r="D21" s="107"/>
      <c r="E21" s="60" t="str">
        <f>IF(Bestellung!G4&gt;0,Bestellung!G4,"")</f>
        <v/>
      </c>
      <c r="F21" s="60" t="str">
        <f>IF(Bestellung!H4&gt;0,Bestellung!H4,"")</f>
        <v/>
      </c>
      <c r="G21" s="38" t="str">
        <f>IF(Bestellung!H4&gt;0,Bestellung!C4,"")</f>
        <v/>
      </c>
      <c r="H21" s="38" t="str">
        <f>IF(Bestellung!H4&gt;0,Bestellung!D4,"")</f>
        <v/>
      </c>
      <c r="I21" s="38" t="str">
        <f>IF(Bestellung!H4&gt;0,Bestellung!E4,"")</f>
        <v/>
      </c>
      <c r="J21" s="39" t="str">
        <f>IF(Bestellung!H4&gt;0,(G21-H21-I21)*F21,"")</f>
        <v/>
      </c>
      <c r="K21" s="34" t="str">
        <f>IF(Bestellung!H4&gt;0,G21*F21,"")</f>
        <v/>
      </c>
      <c r="L21" s="34" t="str">
        <f>IF(Bestellung!H4&gt;0,H21*F21,"")</f>
        <v/>
      </c>
      <c r="M21" s="34">
        <f>IF(Bestellung!H4&gt;0,I21*F21,0)</f>
        <v>0</v>
      </c>
    </row>
    <row r="22" spans="1:16" x14ac:dyDescent="0.3">
      <c r="A22" s="101" t="str">
        <f>IF(Bestellung!H5&gt;0,Bestellung!B5,"")</f>
        <v/>
      </c>
      <c r="B22" s="102"/>
      <c r="C22" s="106" t="str">
        <f>IF(Bestellung!H5&gt;0,Bestellung!A5,"")</f>
        <v/>
      </c>
      <c r="D22" s="107"/>
      <c r="E22" s="60" t="str">
        <f>IF(Bestellung!G5&gt;0,Bestellung!G5,"")</f>
        <v/>
      </c>
      <c r="F22" s="60" t="str">
        <f>IF(Bestellung!H5&gt;0,Bestellung!H5,"")</f>
        <v/>
      </c>
      <c r="G22" s="38" t="str">
        <f>IF(Bestellung!H5&gt;0,Bestellung!C5,"")</f>
        <v/>
      </c>
      <c r="H22" s="38" t="str">
        <f>IF(Bestellung!H5&gt;0,Bestellung!D5,"")</f>
        <v/>
      </c>
      <c r="I22" s="38" t="str">
        <f>IF(Bestellung!H5&gt;0,Bestellung!E5,"")</f>
        <v/>
      </c>
      <c r="J22" s="39" t="str">
        <f>IF(Bestellung!H5&gt;0,(G22-H22-I22)*F22,"")</f>
        <v/>
      </c>
      <c r="K22" s="34" t="str">
        <f>IF(Bestellung!H5&gt;0,G22*F22,"")</f>
        <v/>
      </c>
      <c r="L22" s="34" t="str">
        <f>IF(Bestellung!H5&gt;0,H22*F22,"")</f>
        <v/>
      </c>
      <c r="M22" s="34">
        <f>IF(Bestellung!H5&gt;0,I22*F22,0)</f>
        <v>0</v>
      </c>
    </row>
    <row r="23" spans="1:16" s="34" customFormat="1" ht="13.8" x14ac:dyDescent="0.3">
      <c r="A23" s="101" t="str">
        <f>IF(Bestellung!H6&gt;0,Bestellung!B6,"")</f>
        <v/>
      </c>
      <c r="B23" s="102"/>
      <c r="C23" s="106" t="str">
        <f>IF(Bestellung!H6&gt;0,Bestellung!A6,"")</f>
        <v/>
      </c>
      <c r="D23" s="107"/>
      <c r="E23" s="60" t="str">
        <f>IF(Bestellung!G6&gt;0,Bestellung!G6,"")</f>
        <v/>
      </c>
      <c r="F23" s="60" t="str">
        <f>IF(Bestellung!H6&gt;0,Bestellung!H6,"")</f>
        <v/>
      </c>
      <c r="G23" s="38" t="str">
        <f>IF(Bestellung!H6&gt;0,Bestellung!C6,"")</f>
        <v/>
      </c>
      <c r="H23" s="38" t="str">
        <f>IF(Bestellung!H6&gt;0,Bestellung!D6,"")</f>
        <v/>
      </c>
      <c r="I23" s="38" t="str">
        <f>IF(Bestellung!H6&gt;0,Bestellung!E6,"")</f>
        <v/>
      </c>
      <c r="J23" s="39" t="str">
        <f>IF(Bestellung!H6&gt;0,(G23-H23-I23)*F23,"")</f>
        <v/>
      </c>
      <c r="K23" s="34" t="str">
        <f>IF(Bestellung!H6&gt;0,G23*F23,"")</f>
        <v/>
      </c>
      <c r="L23" s="34" t="str">
        <f>IF(Bestellung!H6&gt;0,H23*F23,"")</f>
        <v/>
      </c>
      <c r="M23" s="34">
        <f>IF(Bestellung!H6&gt;0,I23*F23,0)</f>
        <v>0</v>
      </c>
    </row>
    <row r="24" spans="1:16" x14ac:dyDescent="0.3">
      <c r="A24" s="101" t="str">
        <f>IF(Bestellung!H7&gt;0,Bestellung!B7,"")</f>
        <v/>
      </c>
      <c r="B24" s="102"/>
      <c r="C24" s="106" t="str">
        <f>IF(Bestellung!H7&gt;0,Bestellung!A7,"")</f>
        <v/>
      </c>
      <c r="D24" s="107"/>
      <c r="E24" s="60" t="str">
        <f>IF(Bestellung!G7&gt;0,Bestellung!G7,"")</f>
        <v/>
      </c>
      <c r="F24" s="60" t="str">
        <f>IF(Bestellung!H7&gt;0,Bestellung!H7,"")</f>
        <v/>
      </c>
      <c r="G24" s="38" t="str">
        <f>IF(Bestellung!H7&gt;0,Bestellung!C7,"")</f>
        <v/>
      </c>
      <c r="H24" s="38" t="str">
        <f>IF(Bestellung!H7&gt;0,Bestellung!D7,"")</f>
        <v/>
      </c>
      <c r="I24" s="38" t="str">
        <f>IF(Bestellung!H7&gt;0,Bestellung!E7,"")</f>
        <v/>
      </c>
      <c r="J24" s="39" t="str">
        <f>IF(Bestellung!H7&gt;0,(G24-H24-I24)*F24,"")</f>
        <v/>
      </c>
      <c r="K24" s="34" t="str">
        <f>IF(Bestellung!H7&gt;0,G24*F24,"")</f>
        <v/>
      </c>
      <c r="L24" s="34" t="str">
        <f>IF(Bestellung!H7&gt;0,H24*F24,"")</f>
        <v/>
      </c>
      <c r="M24" s="34">
        <f>IF(Bestellung!H7&gt;0,I24*F24,0)</f>
        <v>0</v>
      </c>
    </row>
    <row r="25" spans="1:16" x14ac:dyDescent="0.3">
      <c r="A25" s="101" t="str">
        <f>IF(Bestellung!H8&gt;0,Bestellung!B8,"")</f>
        <v/>
      </c>
      <c r="B25" s="102"/>
      <c r="C25" s="106" t="str">
        <f>IF(Bestellung!H8&gt;0,Bestellung!A8,"")</f>
        <v/>
      </c>
      <c r="D25" s="107"/>
      <c r="E25" s="60" t="str">
        <f>IF(Bestellung!G8&gt;0,Bestellung!G8,"")</f>
        <v/>
      </c>
      <c r="F25" s="60" t="str">
        <f>IF(Bestellung!H8&gt;0,Bestellung!H8,"")</f>
        <v/>
      </c>
      <c r="G25" s="38" t="str">
        <f>IF(Bestellung!H8&gt;0,Bestellung!C8,"")</f>
        <v/>
      </c>
      <c r="H25" s="38" t="str">
        <f>IF(Bestellung!H8&gt;0,Bestellung!D8,"")</f>
        <v/>
      </c>
      <c r="I25" s="38" t="str">
        <f>IF(Bestellung!H8&gt;0,Bestellung!E8,"")</f>
        <v/>
      </c>
      <c r="J25" s="39" t="str">
        <f>IF(Bestellung!H8&gt;0,(G25-H25-I25)*F25,"")</f>
        <v/>
      </c>
      <c r="K25" s="34" t="str">
        <f>IF(Bestellung!H8&gt;0,G25*F25,"")</f>
        <v/>
      </c>
      <c r="L25" s="34" t="str">
        <f>IF(Bestellung!H8&gt;0,H25*F25,"")</f>
        <v/>
      </c>
      <c r="M25" s="34">
        <f>IF(Bestellung!H8&gt;0,I25*F25,0)</f>
        <v>0</v>
      </c>
    </row>
    <row r="26" spans="1:16" x14ac:dyDescent="0.3">
      <c r="A26" s="101" t="str">
        <f>IF(Bestellung!H9&gt;0,Bestellung!B9,"")</f>
        <v/>
      </c>
      <c r="B26" s="102"/>
      <c r="C26" s="106" t="str">
        <f>IF(Bestellung!H9&gt;0,Bestellung!A9,"")</f>
        <v/>
      </c>
      <c r="D26" s="107"/>
      <c r="E26" s="60" t="str">
        <f>IF(Bestellung!G9&gt;0,Bestellung!G9,"")</f>
        <v/>
      </c>
      <c r="F26" s="60" t="str">
        <f>IF(Bestellung!H9&gt;0,Bestellung!H9,"")</f>
        <v/>
      </c>
      <c r="G26" s="38" t="str">
        <f>IF(Bestellung!H9&gt;0,Bestellung!C9,"")</f>
        <v/>
      </c>
      <c r="H26" s="38" t="str">
        <f>IF(Bestellung!H9&gt;0,Bestellung!D9,"")</f>
        <v/>
      </c>
      <c r="I26" s="38" t="str">
        <f>IF(Bestellung!H9&gt;0,Bestellung!E9,"")</f>
        <v/>
      </c>
      <c r="J26" s="39" t="str">
        <f>IF(Bestellung!H9&gt;0,(G26-H26-I26)*F26,"")</f>
        <v/>
      </c>
      <c r="K26" s="34" t="str">
        <f>IF(Bestellung!H9&gt;0,G26*F26,"")</f>
        <v/>
      </c>
      <c r="L26" s="34" t="str">
        <f>IF(Bestellung!H9&gt;0,H26*F26,"")</f>
        <v/>
      </c>
      <c r="M26" s="34">
        <f>IF(Bestellung!H9&gt;0,I26*F26,0)</f>
        <v>0</v>
      </c>
    </row>
    <row r="27" spans="1:16" x14ac:dyDescent="0.3">
      <c r="A27" s="101" t="str">
        <f>IF(Bestellung!H11&gt;0,Bestellung!B11,"")</f>
        <v/>
      </c>
      <c r="B27" s="102"/>
      <c r="C27" s="106" t="str">
        <f>IF(Bestellung!H11&gt;0,Bestellung!A11,"")</f>
        <v/>
      </c>
      <c r="D27" s="107"/>
      <c r="E27" s="60" t="str">
        <f>IF(Bestellung!G11&gt;0,Bestellung!G11,"")</f>
        <v/>
      </c>
      <c r="F27" s="60" t="str">
        <f>IF(Bestellung!H11&gt;0,Bestellung!H11,"")</f>
        <v/>
      </c>
      <c r="G27" s="38" t="str">
        <f>IF(Bestellung!H11&gt;0,Bestellung!C11,"")</f>
        <v/>
      </c>
      <c r="H27" s="38" t="str">
        <f>IF(Bestellung!H11&gt;0,Bestellung!D11,"")</f>
        <v/>
      </c>
      <c r="I27" s="38" t="str">
        <f>IF(Bestellung!H11&gt;0,Bestellung!E11,"")</f>
        <v/>
      </c>
      <c r="J27" s="39" t="str">
        <f>IF(Bestellung!H11&gt;0,(G27-H27-I27)*F27,"")</f>
        <v/>
      </c>
      <c r="K27" s="34" t="str">
        <f>IF(Bestellung!H11&gt;0,G27*F27,"")</f>
        <v/>
      </c>
      <c r="L27" s="34" t="str">
        <f>IF(Bestellung!H11&gt;0,H27*F27,"")</f>
        <v/>
      </c>
      <c r="M27" s="34">
        <f>IF(Bestellung!H11&gt;0,I27*F27,0)</f>
        <v>0</v>
      </c>
    </row>
    <row r="28" spans="1:16" x14ac:dyDescent="0.3">
      <c r="A28" s="101" t="str">
        <f>IF(Bestellung!H12&gt;0,Bestellung!B12,"")</f>
        <v/>
      </c>
      <c r="B28" s="102"/>
      <c r="C28" s="106" t="str">
        <f>IF(Bestellung!H12&gt;0,Bestellung!A12,"")</f>
        <v/>
      </c>
      <c r="D28" s="107"/>
      <c r="E28" s="60" t="str">
        <f>IF(Bestellung!G12&gt;0,Bestellung!G12,"")</f>
        <v/>
      </c>
      <c r="F28" s="60" t="str">
        <f>IF(Bestellung!H12&gt;0,Bestellung!H12,"")</f>
        <v/>
      </c>
      <c r="G28" s="38" t="str">
        <f>IF(Bestellung!H12&gt;0,Bestellung!C12,"")</f>
        <v/>
      </c>
      <c r="H28" s="38" t="str">
        <f>IF(Bestellung!H12&gt;0,Bestellung!D12,"")</f>
        <v/>
      </c>
      <c r="I28" s="38" t="str">
        <f>IF(Bestellung!H12&gt;0,Bestellung!E12,"")</f>
        <v/>
      </c>
      <c r="J28" s="39" t="str">
        <f>IF(Bestellung!H12&gt;0,(G28-H28-I28)*F28,"")</f>
        <v/>
      </c>
      <c r="K28" s="34" t="str">
        <f>IF(Bestellung!H12&gt;0,G28*F28,"")</f>
        <v/>
      </c>
      <c r="L28" s="34" t="str">
        <f>IF(Bestellung!H12&gt;0,H28*F28,"")</f>
        <v/>
      </c>
      <c r="M28" s="34">
        <f>IF(Bestellung!H12&gt;0,I28*F28,0)</f>
        <v>0</v>
      </c>
    </row>
    <row r="29" spans="1:16" x14ac:dyDescent="0.3">
      <c r="A29" s="101" t="str">
        <f>IF(Bestellung!H13&gt;0,Bestellung!B13,"")</f>
        <v/>
      </c>
      <c r="B29" s="102"/>
      <c r="C29" s="106" t="str">
        <f>IF(Bestellung!H13&gt;0,Bestellung!A13,"")</f>
        <v/>
      </c>
      <c r="D29" s="107"/>
      <c r="E29" s="60" t="str">
        <f>IF(Bestellung!G13&gt;0,Bestellung!G13,"")</f>
        <v/>
      </c>
      <c r="F29" s="60" t="str">
        <f>IF(Bestellung!H13&gt;0,Bestellung!H13,"")</f>
        <v/>
      </c>
      <c r="G29" s="38" t="str">
        <f>IF(Bestellung!H13&gt;0,Bestellung!C13,"")</f>
        <v/>
      </c>
      <c r="H29" s="38" t="str">
        <f>IF(Bestellung!H13&gt;0,Bestellung!D13,"")</f>
        <v/>
      </c>
      <c r="I29" s="38" t="str">
        <f>IF(Bestellung!H13&gt;0,Bestellung!E13,"")</f>
        <v/>
      </c>
      <c r="J29" s="39" t="str">
        <f>IF(Bestellung!H13&gt;0,(G29-H29-I29)*F29,"")</f>
        <v/>
      </c>
      <c r="K29" s="34" t="str">
        <f>IF(Bestellung!H13&gt;0,G29*F29,"")</f>
        <v/>
      </c>
      <c r="L29" s="34" t="str">
        <f>IF(Bestellung!H13&gt;0,H29*F29,"")</f>
        <v/>
      </c>
      <c r="M29" s="34">
        <f>IF(Bestellung!H13&gt;0,I29*F29,0)</f>
        <v>0</v>
      </c>
    </row>
    <row r="30" spans="1:16" x14ac:dyDescent="0.3">
      <c r="A30" s="101" t="str">
        <f>IF(Bestellung!H14&gt;0,Bestellung!B14,"")</f>
        <v/>
      </c>
      <c r="B30" s="102"/>
      <c r="C30" s="106" t="str">
        <f>IF(Bestellung!H14&gt;0,Bestellung!A14,"")</f>
        <v/>
      </c>
      <c r="D30" s="107"/>
      <c r="E30" s="60" t="str">
        <f>IF(Bestellung!G14&gt;0,Bestellung!G14,"")</f>
        <v/>
      </c>
      <c r="F30" s="60" t="str">
        <f>IF(Bestellung!H14&gt;0,Bestellung!H14,"")</f>
        <v/>
      </c>
      <c r="G30" s="38" t="str">
        <f>IF(Bestellung!H14&gt;0,Bestellung!C14,"")</f>
        <v/>
      </c>
      <c r="H30" s="38" t="str">
        <f>IF(Bestellung!H14&gt;0,Bestellung!D14,"")</f>
        <v/>
      </c>
      <c r="I30" s="38" t="str">
        <f>IF(Bestellung!H14&gt;0,Bestellung!E14,"")</f>
        <v/>
      </c>
      <c r="J30" s="39" t="str">
        <f>IF(Bestellung!H14&gt;0,(G30-H30-I30)*F30,"")</f>
        <v/>
      </c>
      <c r="K30" s="34" t="str">
        <f>IF(Bestellung!H14&gt;0,G30*F30,"")</f>
        <v/>
      </c>
      <c r="L30" s="34" t="str">
        <f>IF(Bestellung!H14&gt;0,H30*F30,"")</f>
        <v/>
      </c>
      <c r="M30" s="34">
        <f>IF(Bestellung!H14&gt;0,I30*F30,0)</f>
        <v>0</v>
      </c>
    </row>
    <row r="31" spans="1:16" x14ac:dyDescent="0.3">
      <c r="A31" s="101" t="str">
        <f>IF(Bestellung!H16&gt;0,Bestellung!B16,"")</f>
        <v/>
      </c>
      <c r="B31" s="102"/>
      <c r="C31" s="106" t="str">
        <f>IF(Bestellung!H16&gt;0,Bestellung!A16,"")</f>
        <v/>
      </c>
      <c r="D31" s="107"/>
      <c r="E31" s="60" t="str">
        <f>IF(Bestellung!G16&gt;0,Bestellung!G16,"")</f>
        <v/>
      </c>
      <c r="F31" s="60" t="str">
        <f>IF(Bestellung!H16&gt;0,Bestellung!H16,"")</f>
        <v/>
      </c>
      <c r="G31" s="38" t="str">
        <f>IF(Bestellung!H16&gt;0,Bestellung!C16,"")</f>
        <v/>
      </c>
      <c r="H31" s="38" t="str">
        <f>IF(Bestellung!H16&gt;0,Bestellung!D16,"")</f>
        <v/>
      </c>
      <c r="I31" s="38" t="str">
        <f>IF(Bestellung!H16&gt;0,Bestellung!E16,"")</f>
        <v/>
      </c>
      <c r="J31" s="39" t="str">
        <f>IF(Bestellung!H16&gt;0,(G31-H31-I31)*F31,"")</f>
        <v/>
      </c>
      <c r="K31" s="34" t="str">
        <f>IF(Bestellung!H16&gt;0,G31*F31,"")</f>
        <v/>
      </c>
      <c r="L31" s="34" t="str">
        <f>IF(Bestellung!H16&gt;0,H31*F31,"")</f>
        <v/>
      </c>
      <c r="M31" s="34">
        <f>IF(Bestellung!H16&gt;0,I31*F31,0)</f>
        <v>0</v>
      </c>
    </row>
    <row r="32" spans="1:16" x14ac:dyDescent="0.3">
      <c r="A32" s="101" t="str">
        <f>IF(Bestellung!H17&gt;0,Bestellung!B17,"")</f>
        <v/>
      </c>
      <c r="B32" s="102"/>
      <c r="C32" s="106" t="str">
        <f>IF(Bestellung!H17&gt;0,Bestellung!A17,"")</f>
        <v/>
      </c>
      <c r="D32" s="107"/>
      <c r="E32" s="60" t="str">
        <f>IF(Bestellung!G17&gt;0,Bestellung!G17,"")</f>
        <v/>
      </c>
      <c r="F32" s="60" t="str">
        <f>IF(Bestellung!H17&gt;0,Bestellung!H17,"")</f>
        <v/>
      </c>
      <c r="G32" s="38" t="str">
        <f>IF(Bestellung!H17&gt;0,Bestellung!C17,"")</f>
        <v/>
      </c>
      <c r="H32" s="38" t="str">
        <f>IF(Bestellung!H17&gt;0,Bestellung!D17,"")</f>
        <v/>
      </c>
      <c r="I32" s="38" t="str">
        <f>IF(Bestellung!H17&gt;0,Bestellung!E17,"")</f>
        <v/>
      </c>
      <c r="J32" s="39" t="str">
        <f>IF(Bestellung!H17&gt;0,(G32-H32-I32)*F32,"")</f>
        <v/>
      </c>
      <c r="K32" s="34" t="str">
        <f>IF(Bestellung!H17&gt;0,G32*F32,"")</f>
        <v/>
      </c>
      <c r="L32" s="34" t="str">
        <f>IF(Bestellung!H17&gt;0,H32*F32,"")</f>
        <v/>
      </c>
      <c r="M32" s="34">
        <f>IF(Bestellung!H17&gt;0,I32*F32,0)</f>
        <v>0</v>
      </c>
    </row>
    <row r="33" spans="1:13" x14ac:dyDescent="0.3">
      <c r="A33" s="101" t="str">
        <f>IF(Bestellung!H18&gt;0,Bestellung!B18,"")</f>
        <v/>
      </c>
      <c r="B33" s="102"/>
      <c r="C33" s="106" t="str">
        <f>IF(Bestellung!H18&gt;0,Bestellung!A18,"")</f>
        <v/>
      </c>
      <c r="D33" s="107"/>
      <c r="E33" s="60" t="str">
        <f>IF(Bestellung!G18&gt;0,Bestellung!G18,"")</f>
        <v/>
      </c>
      <c r="F33" s="60" t="str">
        <f>IF(Bestellung!H18&gt;0,Bestellung!H18,"")</f>
        <v/>
      </c>
      <c r="G33" s="38" t="str">
        <f>IF(Bestellung!H18&gt;0,Bestellung!C18,"")</f>
        <v/>
      </c>
      <c r="H33" s="38" t="str">
        <f>IF(Bestellung!H18&gt;0,Bestellung!D18,"")</f>
        <v/>
      </c>
      <c r="I33" s="38" t="str">
        <f>IF(Bestellung!H18&gt;0,Bestellung!E18,"")</f>
        <v/>
      </c>
      <c r="J33" s="39" t="str">
        <f>IF(Bestellung!H18&gt;0,(G33-H33-I33)*F33,"")</f>
        <v/>
      </c>
      <c r="K33" s="34" t="str">
        <f>IF(Bestellung!H18&gt;0,G33*F33,"")</f>
        <v/>
      </c>
      <c r="L33" s="34" t="str">
        <f>IF(Bestellung!H18&gt;0,H33*F33,"")</f>
        <v/>
      </c>
      <c r="M33" s="34">
        <f>IF(Bestellung!H18&gt;0,I33*F33,0)</f>
        <v>0</v>
      </c>
    </row>
    <row r="34" spans="1:13" x14ac:dyDescent="0.3">
      <c r="A34" s="101" t="str">
        <f>IF(Bestellung!H19&gt;0,Bestellung!B19,"")</f>
        <v/>
      </c>
      <c r="B34" s="102"/>
      <c r="C34" s="106" t="str">
        <f>IF(Bestellung!H19&gt;0,Bestellung!A19,"")</f>
        <v/>
      </c>
      <c r="D34" s="107"/>
      <c r="E34" s="60" t="str">
        <f>IF(Bestellung!G19&gt;0,Bestellung!G19,"")</f>
        <v/>
      </c>
      <c r="F34" s="60" t="str">
        <f>IF(Bestellung!H19&gt;0,Bestellung!H19,"")</f>
        <v/>
      </c>
      <c r="G34" s="38" t="str">
        <f>IF(Bestellung!H19&gt;0,Bestellung!C19,"")</f>
        <v/>
      </c>
      <c r="H34" s="38" t="str">
        <f>IF(Bestellung!H19&gt;0,Bestellung!D19,"")</f>
        <v/>
      </c>
      <c r="I34" s="38" t="str">
        <f>IF(Bestellung!H19&gt;0,Bestellung!E19,"")</f>
        <v/>
      </c>
      <c r="J34" s="39" t="str">
        <f>IF(Bestellung!H19&gt;0,(G34-H34-I34)*F34,"")</f>
        <v/>
      </c>
      <c r="K34" s="34" t="str">
        <f>IF(Bestellung!H19&gt;0,G34*F34,"")</f>
        <v/>
      </c>
      <c r="L34" s="34" t="str">
        <f>IF(Bestellung!H19&gt;0,H34*F34,"")</f>
        <v/>
      </c>
      <c r="M34" s="34">
        <f>IF(Bestellung!H19&gt;0,I34*F34,0)</f>
        <v>0</v>
      </c>
    </row>
    <row r="35" spans="1:13" x14ac:dyDescent="0.3">
      <c r="A35" s="101" t="str">
        <f>IF(Bestellung!H21&gt;0,Bestellung!B21,"")</f>
        <v/>
      </c>
      <c r="B35" s="102"/>
      <c r="C35" s="106" t="str">
        <f>IF(Bestellung!H21&gt;0,Bestellung!A21,"")</f>
        <v/>
      </c>
      <c r="D35" s="107"/>
      <c r="E35" s="60" t="str">
        <f>IF(Bestellung!G21&gt;0,Bestellung!G21,"")</f>
        <v/>
      </c>
      <c r="F35" s="60" t="str">
        <f>IF(Bestellung!H21&gt;0,Bestellung!H21,"")</f>
        <v/>
      </c>
      <c r="G35" s="38" t="str">
        <f>IF(Bestellung!H21&gt;0,Bestellung!C21,"")</f>
        <v/>
      </c>
      <c r="H35" s="38" t="str">
        <f>IF(Bestellung!H21&gt;0,Bestellung!D21,"")</f>
        <v/>
      </c>
      <c r="I35" s="38" t="str">
        <f>IF(Bestellung!H21&gt;0,Bestellung!E21,"")</f>
        <v/>
      </c>
      <c r="J35" s="39" t="str">
        <f>IF(Bestellung!H21&gt;0,(G35-H35-I35)*F35,"")</f>
        <v/>
      </c>
      <c r="K35" s="34" t="str">
        <f>IF(Bestellung!H21&gt;0,G35*F35,"")</f>
        <v/>
      </c>
      <c r="L35" s="34" t="str">
        <f>IF(Bestellung!H21&gt;0,H35*F35,"")</f>
        <v/>
      </c>
      <c r="M35" s="34">
        <f>IF(Bestellung!H21&gt;0,I35*F35,0)</f>
        <v>0</v>
      </c>
    </row>
    <row r="36" spans="1:13" x14ac:dyDescent="0.3">
      <c r="A36" s="101" t="str">
        <f>IF(Bestellung!H22&gt;0,Bestellung!B22,"")</f>
        <v/>
      </c>
      <c r="B36" s="102"/>
      <c r="C36" s="106" t="str">
        <f>IF(Bestellung!H22&gt;0,Bestellung!A22,"")</f>
        <v/>
      </c>
      <c r="D36" s="107"/>
      <c r="E36" s="60" t="str">
        <f>IF(Bestellung!G22&gt;0,Bestellung!G22,"")</f>
        <v/>
      </c>
      <c r="F36" s="60" t="str">
        <f>IF(Bestellung!H22&gt;0,Bestellung!H22,"")</f>
        <v/>
      </c>
      <c r="G36" s="38" t="str">
        <f>IF(Bestellung!H22&gt;0,Bestellung!C22,"")</f>
        <v/>
      </c>
      <c r="H36" s="38" t="str">
        <f>IF(Bestellung!H22&gt;0,Bestellung!D22,"")</f>
        <v/>
      </c>
      <c r="I36" s="38" t="str">
        <f>IF(Bestellung!H22&gt;0,Bestellung!E22,"")</f>
        <v/>
      </c>
      <c r="J36" s="39" t="str">
        <f>IF(Bestellung!H22&gt;0,(G36-H36-I36)*F36,"")</f>
        <v/>
      </c>
      <c r="K36" s="34" t="str">
        <f>IF(Bestellung!H22&gt;0,G36*F36,"")</f>
        <v/>
      </c>
      <c r="L36" s="34" t="str">
        <f>IF(Bestellung!H22&gt;0,H36*F36,"")</f>
        <v/>
      </c>
      <c r="M36" s="34">
        <f>IF(Bestellung!H22&gt;0,I36*F36,0)</f>
        <v>0</v>
      </c>
    </row>
    <row r="37" spans="1:13" x14ac:dyDescent="0.3">
      <c r="A37" s="101" t="str">
        <f>IF(Bestellung!H23&gt;0,Bestellung!B23,"")</f>
        <v/>
      </c>
      <c r="B37" s="102"/>
      <c r="C37" s="106" t="str">
        <f>IF(Bestellung!H23&gt;0,Bestellung!A23,"")</f>
        <v/>
      </c>
      <c r="D37" s="107"/>
      <c r="E37" s="60" t="str">
        <f>IF(Bestellung!G23&gt;0,Bestellung!G23,"")</f>
        <v/>
      </c>
      <c r="F37" s="60" t="str">
        <f>IF(Bestellung!H23&gt;0,Bestellung!H23,"")</f>
        <v/>
      </c>
      <c r="G37" s="38" t="str">
        <f>IF(Bestellung!H23&gt;0,Bestellung!C23,"")</f>
        <v/>
      </c>
      <c r="H37" s="38" t="str">
        <f>IF(Bestellung!H23&gt;0,Bestellung!D23,"")</f>
        <v/>
      </c>
      <c r="I37" s="38" t="str">
        <f>IF(Bestellung!H23&gt;0,Bestellung!E23,"")</f>
        <v/>
      </c>
      <c r="J37" s="39" t="str">
        <f>IF(Bestellung!H23&gt;0,(G37-H37-I37)*F37,"")</f>
        <v/>
      </c>
      <c r="K37" s="34" t="str">
        <f>IF(Bestellung!H23&gt;0,G37*F37,"")</f>
        <v/>
      </c>
      <c r="L37" s="34" t="str">
        <f>IF(Bestellung!H23&gt;0,H37*F37,"")</f>
        <v/>
      </c>
      <c r="M37" s="34">
        <f>IF(Bestellung!H23&gt;0,I37*F37,0)</f>
        <v>0</v>
      </c>
    </row>
    <row r="38" spans="1:13" x14ac:dyDescent="0.3">
      <c r="A38" s="101" t="str">
        <f>IF(Bestellung!H24&gt;0,Bestellung!B24,"")</f>
        <v/>
      </c>
      <c r="B38" s="102"/>
      <c r="C38" s="106" t="str">
        <f>IF(Bestellung!H24&gt;0,Bestellung!A24,"")</f>
        <v/>
      </c>
      <c r="D38" s="107"/>
      <c r="E38" s="60" t="str">
        <f>IF(Bestellung!G24&gt;0,Bestellung!G24,"")</f>
        <v/>
      </c>
      <c r="F38" s="60" t="str">
        <f>IF(Bestellung!H24&gt;0,Bestellung!H24,"")</f>
        <v/>
      </c>
      <c r="G38" s="38" t="str">
        <f>IF(Bestellung!H24&gt;0,Bestellung!C24,"")</f>
        <v/>
      </c>
      <c r="H38" s="38" t="str">
        <f>IF(Bestellung!H24&gt;0,Bestellung!D24,"")</f>
        <v/>
      </c>
      <c r="I38" s="38" t="str">
        <f>IF(Bestellung!H24&gt;0,Bestellung!E24,"")</f>
        <v/>
      </c>
      <c r="J38" s="39" t="str">
        <f>IF(Bestellung!H24&gt;0,(G38-H38-I38)*F38,"")</f>
        <v/>
      </c>
      <c r="K38" s="34" t="str">
        <f>IF(Bestellung!H24&gt;0,G38*F38,"")</f>
        <v/>
      </c>
      <c r="L38" s="34" t="str">
        <f>IF(Bestellung!H24&gt;0,H38*F38,"")</f>
        <v/>
      </c>
      <c r="M38" s="34">
        <f>IF(Bestellung!H24&gt;0,I38*F38,0)</f>
        <v>0</v>
      </c>
    </row>
    <row r="39" spans="1:13" x14ac:dyDescent="0.3">
      <c r="A39" s="101" t="str">
        <f>IF(Bestellung!H25&gt;0,Bestellung!B25,"")</f>
        <v/>
      </c>
      <c r="B39" s="102"/>
      <c r="C39" s="106" t="str">
        <f>IF(Bestellung!H25&gt;0,Bestellung!A25,"")</f>
        <v/>
      </c>
      <c r="D39" s="107"/>
      <c r="E39" s="60" t="str">
        <f>IF(Bestellung!G25&gt;0,Bestellung!G25,"")</f>
        <v/>
      </c>
      <c r="F39" s="60" t="str">
        <f>IF(Bestellung!H25&gt;0,Bestellung!H25,"")</f>
        <v/>
      </c>
      <c r="G39" s="38" t="str">
        <f>IF(Bestellung!H25&gt;0,Bestellung!C25,"")</f>
        <v/>
      </c>
      <c r="H39" s="38" t="str">
        <f>IF(Bestellung!H25&gt;0,Bestellung!D25,"")</f>
        <v/>
      </c>
      <c r="I39" s="38" t="str">
        <f>IF(Bestellung!H25&gt;0,Bestellung!E25,"")</f>
        <v/>
      </c>
      <c r="J39" s="39" t="str">
        <f>IF(Bestellung!H25&gt;0,(G39-H39-I39)*F39,"")</f>
        <v/>
      </c>
      <c r="K39" s="34" t="str">
        <f>IF(Bestellung!H25&gt;0,G39*F39,"")</f>
        <v/>
      </c>
      <c r="L39" s="34" t="str">
        <f>IF(Bestellung!H25&gt;0,H39*F39,"")</f>
        <v/>
      </c>
      <c r="M39" s="34">
        <f>IF(Bestellung!H25&gt;0,I39*F39,0)</f>
        <v>0</v>
      </c>
    </row>
    <row r="40" spans="1:13" x14ac:dyDescent="0.3">
      <c r="A40" s="101" t="str">
        <f>IF(Bestellung!H27&gt;0,Bestellung!B28,"")</f>
        <v/>
      </c>
      <c r="B40" s="102"/>
      <c r="C40" s="106" t="str">
        <f>IF(Bestellung!H27&gt;0,Bestellung!A27,"")</f>
        <v/>
      </c>
      <c r="D40" s="107"/>
      <c r="E40" s="60" t="str">
        <f>IF(Bestellung!G27&gt;0,Bestellung!G27,"")</f>
        <v/>
      </c>
      <c r="F40" s="60" t="str">
        <f>IF(Bestellung!H27&gt;0,Bestellung!H27,"")</f>
        <v/>
      </c>
      <c r="G40" s="38" t="str">
        <f>IF(Bestellung!H27&gt;0,Bestellung!C27,"")</f>
        <v/>
      </c>
      <c r="H40" s="38" t="str">
        <f>IF(Bestellung!H27&gt;0,Bestellung!D27,"")</f>
        <v/>
      </c>
      <c r="I40" s="38" t="str">
        <f>IF(Bestellung!H27&gt;0,Bestellung!E27,"")</f>
        <v/>
      </c>
      <c r="J40" s="39" t="str">
        <f>IF(Bestellung!H27&gt;0,(G40-H40-I40)*F40,"")</f>
        <v/>
      </c>
      <c r="K40" s="34" t="str">
        <f>IF(Bestellung!H27&gt;0,G40*F40,"")</f>
        <v/>
      </c>
      <c r="L40" s="34" t="str">
        <f>IF(Bestellung!H27&gt;0,H40*F40,"")</f>
        <v/>
      </c>
      <c r="M40" s="34">
        <f>IF(Bestellung!H27&gt;0,I40*F40,0)</f>
        <v>0</v>
      </c>
    </row>
    <row r="41" spans="1:13" x14ac:dyDescent="0.3">
      <c r="A41" s="101" t="str">
        <f>IF(Bestellung!H28&gt;0,Bestellung!B27,"")</f>
        <v/>
      </c>
      <c r="B41" s="102"/>
      <c r="C41" s="106" t="str">
        <f>IF(Bestellung!H28&gt;0,Bestellung!A28,"")</f>
        <v/>
      </c>
      <c r="D41" s="107"/>
      <c r="E41" s="60" t="str">
        <f>IF(Bestellung!G28&gt;0,Bestellung!G28,"")</f>
        <v/>
      </c>
      <c r="F41" s="60" t="str">
        <f>IF(Bestellung!H28&gt;0,Bestellung!H28,"")</f>
        <v/>
      </c>
      <c r="G41" s="38" t="str">
        <f>IF(Bestellung!H28&gt;0,Bestellung!C28,"")</f>
        <v/>
      </c>
      <c r="H41" s="38" t="str">
        <f>IF(Bestellung!H28&gt;0,Bestellung!D28,"")</f>
        <v/>
      </c>
      <c r="I41" s="38" t="str">
        <f>IF(Bestellung!H28&gt;0,Bestellung!E28,"")</f>
        <v/>
      </c>
      <c r="J41" s="39" t="str">
        <f>IF(Bestellung!H28&gt;0,(G41-H41-I41)*F41,"")</f>
        <v/>
      </c>
      <c r="K41" s="34" t="str">
        <f>IF(Bestellung!H28&gt;0,G41*F41,"")</f>
        <v/>
      </c>
      <c r="L41" s="34" t="str">
        <f>IF(Bestellung!H28&gt;0,H41*F41,"")</f>
        <v/>
      </c>
      <c r="M41" s="34">
        <f>IF(Bestellung!H28&gt;0,I41*F41,0)</f>
        <v>0</v>
      </c>
    </row>
    <row r="42" spans="1:13" x14ac:dyDescent="0.3">
      <c r="A42" s="101" t="str">
        <f>IF(Bestellung!H30&gt;0,Bestellung!B30,"")</f>
        <v/>
      </c>
      <c r="B42" s="102"/>
      <c r="C42" s="106" t="str">
        <f>IF(Bestellung!H30&gt;0,Bestellung!A30,"")</f>
        <v/>
      </c>
      <c r="D42" s="107"/>
      <c r="E42" s="60" t="str">
        <f>IF(Bestellung!G30&gt;0,Bestellung!G30,"")</f>
        <v/>
      </c>
      <c r="F42" s="60" t="str">
        <f>IF(Bestellung!H30&gt;0,Bestellung!H30,"")</f>
        <v/>
      </c>
      <c r="G42" s="38" t="str">
        <f>IF(Bestellung!H30&gt;0,Bestellung!C30,"")</f>
        <v/>
      </c>
      <c r="H42" s="38" t="str">
        <f>IF(Bestellung!H30&gt;0,Bestellung!D30,"")</f>
        <v/>
      </c>
      <c r="I42" s="38" t="str">
        <f>IF(Bestellung!H30&gt;0,Bestellung!E30,"")</f>
        <v/>
      </c>
      <c r="J42" s="39" t="str">
        <f>IF(Bestellung!H30&gt;0,(G42-H42-I42)*F42,"")</f>
        <v/>
      </c>
      <c r="K42" s="34" t="str">
        <f>IF(Bestellung!H30&gt;0,G42*F42,"")</f>
        <v/>
      </c>
      <c r="L42" s="34" t="str">
        <f>IF(Bestellung!H30&gt;0,H42*F42,"")</f>
        <v/>
      </c>
      <c r="M42" s="34">
        <f>IF(Bestellung!H30&gt;0,I42*F42,0)</f>
        <v>0</v>
      </c>
    </row>
    <row r="43" spans="1:13" x14ac:dyDescent="0.3">
      <c r="A43" s="101" t="str">
        <f>IF(Bestellung!H31&gt;0,Bestellung!B31,"")</f>
        <v/>
      </c>
      <c r="B43" s="102"/>
      <c r="C43" s="106" t="str">
        <f>IF(Bestellung!H31&gt;0,Bestellung!A31,"")</f>
        <v/>
      </c>
      <c r="D43" s="107"/>
      <c r="E43" s="60" t="str">
        <f>IF(Bestellung!G31&gt;0,Bestellung!G31,"")</f>
        <v/>
      </c>
      <c r="F43" s="60" t="str">
        <f>IF(Bestellung!H31&gt;0,Bestellung!H31,"")</f>
        <v/>
      </c>
      <c r="G43" s="38" t="str">
        <f>IF(Bestellung!H31&gt;0,Bestellung!C31,"")</f>
        <v/>
      </c>
      <c r="H43" s="38" t="str">
        <f>IF(Bestellung!H31&gt;0,Bestellung!D31,"")</f>
        <v/>
      </c>
      <c r="I43" s="38" t="str">
        <f>IF(Bestellung!H31&gt;0,Bestellung!E31,"")</f>
        <v/>
      </c>
      <c r="J43" s="39" t="str">
        <f>IF(Bestellung!H31&gt;0,(G43-H43-I43)*F43,"")</f>
        <v/>
      </c>
      <c r="K43" s="34" t="str">
        <f>IF(Bestellung!H31&gt;0,G43*F43,"")</f>
        <v/>
      </c>
      <c r="L43" s="34" t="str">
        <f>IF(Bestellung!H31&gt;0,H43*F43,"")</f>
        <v/>
      </c>
      <c r="M43" s="34">
        <f>IF(Bestellung!H31&gt;0,I43*F43,0)</f>
        <v>0</v>
      </c>
    </row>
    <row r="44" spans="1:13" x14ac:dyDescent="0.3">
      <c r="A44" s="101" t="str">
        <f>IF(Bestellung!H32&gt;0,Bestellung!B32,"")</f>
        <v/>
      </c>
      <c r="B44" s="102"/>
      <c r="C44" s="106" t="str">
        <f>IF(Bestellung!H32&gt;0,Bestellung!A32,"")</f>
        <v/>
      </c>
      <c r="D44" s="107"/>
      <c r="E44" s="60" t="str">
        <f>IF(Bestellung!G32&gt;0,Bestellung!G32,"")</f>
        <v/>
      </c>
      <c r="F44" s="60" t="str">
        <f>IF(Bestellung!H32&gt;0,Bestellung!H32,"")</f>
        <v/>
      </c>
      <c r="G44" s="38" t="str">
        <f>IF(Bestellung!H32&gt;0,Bestellung!C32,"")</f>
        <v/>
      </c>
      <c r="H44" s="38" t="str">
        <f>IF(Bestellung!H32&gt;0,Bestellung!D32,"")</f>
        <v/>
      </c>
      <c r="I44" s="38" t="str">
        <f>IF(Bestellung!H32&gt;0,Bestellung!E32,"")</f>
        <v/>
      </c>
      <c r="J44" s="39" t="str">
        <f>IF(Bestellung!H32&gt;0,(G44-H44-I44)*F44,"")</f>
        <v/>
      </c>
      <c r="K44" s="34" t="str">
        <f>IF(Bestellung!H32&gt;0,G44*F44,"")</f>
        <v/>
      </c>
      <c r="L44" s="34" t="str">
        <f>IF(Bestellung!H32&gt;0,H44*F44,"")</f>
        <v/>
      </c>
      <c r="M44" s="34">
        <f>IF(Bestellung!H32&gt;0,I44*F44,0)</f>
        <v>0</v>
      </c>
    </row>
    <row r="45" spans="1:13" x14ac:dyDescent="0.3">
      <c r="A45" s="101" t="str">
        <f>IF(Bestellung!H33&gt;0,Bestellung!B33,"")</f>
        <v/>
      </c>
      <c r="B45" s="102"/>
      <c r="C45" s="106" t="str">
        <f>IF(Bestellung!H33&gt;0,Bestellung!A33,"")</f>
        <v/>
      </c>
      <c r="D45" s="107"/>
      <c r="E45" s="60" t="str">
        <f>IF(Bestellung!G33&gt;0,Bestellung!G33,"")</f>
        <v/>
      </c>
      <c r="F45" s="60" t="str">
        <f>IF(Bestellung!H33&gt;0,Bestellung!H33,"")</f>
        <v/>
      </c>
      <c r="G45" s="38" t="str">
        <f>IF(Bestellung!H33&gt;0,Bestellung!C33,"")</f>
        <v/>
      </c>
      <c r="H45" s="38" t="str">
        <f>IF(Bestellung!H33&gt;0,Bestellung!D33,"")</f>
        <v/>
      </c>
      <c r="I45" s="38" t="str">
        <f>IF(Bestellung!H33&gt;0,Bestellung!E33,"")</f>
        <v/>
      </c>
      <c r="J45" s="39" t="str">
        <f>IF(Bestellung!H33&gt;0,(G45-H45-I45)*F45,"")</f>
        <v/>
      </c>
      <c r="K45" s="34" t="str">
        <f>IF(Bestellung!H33&gt;0,G45*F45,"")</f>
        <v/>
      </c>
      <c r="L45" s="34" t="str">
        <f>IF(Bestellung!H33&gt;0,H45*F45,"")</f>
        <v/>
      </c>
      <c r="M45" s="34">
        <f>IF(Bestellung!H33&gt;0,I45*F45,0)</f>
        <v>0</v>
      </c>
    </row>
    <row r="46" spans="1:13" x14ac:dyDescent="0.3">
      <c r="A46" s="101" t="str">
        <f>IF(Bestellung!H34&gt;0,Bestellung!B34,"")</f>
        <v/>
      </c>
      <c r="B46" s="102"/>
      <c r="C46" s="106" t="str">
        <f>IF(Bestellung!H34&gt;0,Bestellung!A34,"")</f>
        <v/>
      </c>
      <c r="D46" s="107"/>
      <c r="E46" s="60" t="str">
        <f>IF(Bestellung!G34&gt;0,Bestellung!G34,"")</f>
        <v/>
      </c>
      <c r="F46" s="60" t="str">
        <f>IF(Bestellung!H34&gt;0,Bestellung!H34,"")</f>
        <v/>
      </c>
      <c r="G46" s="38" t="str">
        <f>IF(Bestellung!H34&gt;0,Bestellung!C34,"")</f>
        <v/>
      </c>
      <c r="H46" s="38" t="str">
        <f>IF(Bestellung!H34&gt;0,Bestellung!D34,"")</f>
        <v/>
      </c>
      <c r="I46" s="38" t="str">
        <f>IF(Bestellung!H34&gt;0,Bestellung!E34,"")</f>
        <v/>
      </c>
      <c r="J46" s="39" t="str">
        <f>IF(Bestellung!H34&gt;0,(G46-H46-I46)*F46,"")</f>
        <v/>
      </c>
      <c r="K46" s="34" t="str">
        <f>IF(Bestellung!H34&gt;0,G46*F46,"")</f>
        <v/>
      </c>
      <c r="L46" s="34" t="str">
        <f>IF(Bestellung!H34&gt;0,H46*F46,"")</f>
        <v/>
      </c>
      <c r="M46" s="34">
        <f>IF(Bestellung!H34&gt;0,I46*F46,0)</f>
        <v>0</v>
      </c>
    </row>
    <row r="47" spans="1:13" x14ac:dyDescent="0.3">
      <c r="A47" s="34"/>
      <c r="B47" s="34"/>
      <c r="C47" s="34"/>
      <c r="D47" s="34"/>
      <c r="E47" s="61"/>
      <c r="F47" s="61"/>
      <c r="G47" s="34"/>
      <c r="H47" s="40"/>
      <c r="I47" s="40" t="s">
        <v>30</v>
      </c>
      <c r="J47" s="41">
        <f>SUM(K21:K46)</f>
        <v>0</v>
      </c>
      <c r="K47" s="34"/>
      <c r="L47" s="34"/>
    </row>
    <row r="48" spans="1:13" x14ac:dyDescent="0.3">
      <c r="A48" s="95" t="str">
        <f>IF(Vorgang!C15&lt;&gt;"","Bitte überweise den Betrag auf folgendes Konto:","")</f>
        <v/>
      </c>
      <c r="B48" s="96"/>
      <c r="C48" s="96"/>
      <c r="D48" s="96"/>
      <c r="F48" s="63"/>
      <c r="G48" s="3"/>
      <c r="H48" s="108" t="s">
        <v>31</v>
      </c>
      <c r="I48" s="108"/>
      <c r="J48" s="41">
        <f>SUM(L21:L46)</f>
        <v>0</v>
      </c>
    </row>
    <row r="49" spans="1:10" x14ac:dyDescent="0.3">
      <c r="A49" s="97" t="str">
        <f>IF(Vorgang!C15&lt;&gt;"","DLRG OG Lüdenscheid e.V.","")</f>
        <v/>
      </c>
      <c r="B49" s="96"/>
      <c r="C49" s="96"/>
      <c r="D49" s="96"/>
      <c r="H49" s="40"/>
      <c r="I49" s="40" t="s">
        <v>32</v>
      </c>
      <c r="J49" s="41">
        <f>SUM(M21:M46)</f>
        <v>0</v>
      </c>
    </row>
    <row r="50" spans="1:10" ht="16.2" x14ac:dyDescent="0.45">
      <c r="A50" s="94" t="str">
        <f>IF(Vorgang!C15&lt;&gt;"","IBAN: DE89 4505 0001 0000 0191 25","")</f>
        <v/>
      </c>
      <c r="B50" s="98"/>
      <c r="C50" s="98"/>
      <c r="D50" s="98"/>
      <c r="E50" s="73"/>
      <c r="H50" s="40"/>
      <c r="I50" s="44" t="s">
        <v>33</v>
      </c>
      <c r="J50" s="45">
        <f>J47-J48-J49</f>
        <v>0</v>
      </c>
    </row>
    <row r="51" spans="1:10" x14ac:dyDescent="0.3">
      <c r="A51" s="94" t="str">
        <f>IF(Vorgang!C15&lt;&gt;"","Verwendungszweck: "&amp;Vorgang!C17,"")</f>
        <v/>
      </c>
      <c r="B51" s="98"/>
      <c r="C51" s="98"/>
      <c r="D51" s="98"/>
      <c r="E51" s="73"/>
      <c r="J51" s="58">
        <v>0</v>
      </c>
    </row>
    <row r="52" spans="1:10" x14ac:dyDescent="0.3">
      <c r="A52" s="99" t="str">
        <f>IF(Vorgang!C15&lt;&gt;"","Zahlbar bis zum "&amp;TEXT(Vorgang!C15+30,"TT.MM.JJJJ")&amp;" - ohne Abzüge","")</f>
        <v/>
      </c>
      <c r="B52" s="100"/>
      <c r="C52" s="100"/>
      <c r="D52" s="100"/>
      <c r="E52" s="28"/>
      <c r="J52" s="58">
        <v>0</v>
      </c>
    </row>
    <row r="53" spans="1:10" x14ac:dyDescent="0.3">
      <c r="F53" s="94" t="str">
        <f>IF(Vorgang!C15&lt;&gt;"","Zahlen mit Code","")</f>
        <v/>
      </c>
      <c r="G53" s="94"/>
      <c r="J53" s="58">
        <v>0</v>
      </c>
    </row>
    <row r="55" spans="1:10" x14ac:dyDescent="0.3">
      <c r="A55" s="55"/>
    </row>
    <row r="56" spans="1:10" x14ac:dyDescent="0.3">
      <c r="A56" s="56"/>
      <c r="D56" s="42"/>
      <c r="E56" s="74"/>
    </row>
    <row r="57" spans="1:10" x14ac:dyDescent="0.3">
      <c r="A57" s="56"/>
      <c r="D57" s="42"/>
      <c r="E57" s="74"/>
    </row>
    <row r="58" spans="1:10" x14ac:dyDescent="0.3">
      <c r="A58" s="56"/>
      <c r="C58" s="42"/>
      <c r="D58" s="42"/>
      <c r="E58" s="74"/>
    </row>
    <row r="59" spans="1:10" x14ac:dyDescent="0.3">
      <c r="A59" s="43"/>
      <c r="C59" s="54"/>
    </row>
  </sheetData>
  <sheetProtection algorithmName="SHA-512" hashValue="C4rRX9yqcNg8DTC8ayZLzG4iYAH3vev5vn4F1gNp7SSiC2BQqvhPqm3lEW2xZrr07EGT3XmsI3UfPrRy+xmjGQ==" saltValue="7SJopNjPLY2BQsMmOGzP8A==" spinCount="100000" sheet="1" selectLockedCells="1" autoFilter="0"/>
  <autoFilter ref="J19:M53"/>
  <mergeCells count="62">
    <mergeCell ref="A42:B42"/>
    <mergeCell ref="A39:B39"/>
    <mergeCell ref="C39:D39"/>
    <mergeCell ref="A41:B41"/>
    <mergeCell ref="A31:B31"/>
    <mergeCell ref="C27:D27"/>
    <mergeCell ref="C28:D28"/>
    <mergeCell ref="C44:D44"/>
    <mergeCell ref="C45:D45"/>
    <mergeCell ref="C37:D37"/>
    <mergeCell ref="C42:D42"/>
    <mergeCell ref="C46:D46"/>
    <mergeCell ref="H48:I48"/>
    <mergeCell ref="A20:B20"/>
    <mergeCell ref="A21:B21"/>
    <mergeCell ref="A28:B28"/>
    <mergeCell ref="A27:B27"/>
    <mergeCell ref="A24:B24"/>
    <mergeCell ref="A23:B23"/>
    <mergeCell ref="C40:D40"/>
    <mergeCell ref="C41:D41"/>
    <mergeCell ref="C43:D43"/>
    <mergeCell ref="A46:B46"/>
    <mergeCell ref="A45:B45"/>
    <mergeCell ref="A44:B44"/>
    <mergeCell ref="A43:B43"/>
    <mergeCell ref="C38:D38"/>
    <mergeCell ref="A22:B22"/>
    <mergeCell ref="A34:B34"/>
    <mergeCell ref="A32:B32"/>
    <mergeCell ref="C35:D35"/>
    <mergeCell ref="C36:D36"/>
    <mergeCell ref="C31:D31"/>
    <mergeCell ref="C32:D32"/>
    <mergeCell ref="C34:D34"/>
    <mergeCell ref="C29:D29"/>
    <mergeCell ref="C30:D30"/>
    <mergeCell ref="C26:D26"/>
    <mergeCell ref="A25:B25"/>
    <mergeCell ref="C25:D25"/>
    <mergeCell ref="C24:D24"/>
    <mergeCell ref="A33:B33"/>
    <mergeCell ref="C33:D33"/>
    <mergeCell ref="H19:I19"/>
    <mergeCell ref="C20:D20"/>
    <mergeCell ref="C21:D21"/>
    <mergeCell ref="C22:D22"/>
    <mergeCell ref="C23:D23"/>
    <mergeCell ref="A26:B26"/>
    <mergeCell ref="A40:B40"/>
    <mergeCell ref="A38:B38"/>
    <mergeCell ref="A37:B37"/>
    <mergeCell ref="A36:B36"/>
    <mergeCell ref="A35:B35"/>
    <mergeCell ref="A30:B30"/>
    <mergeCell ref="A29:B29"/>
    <mergeCell ref="F53:G53"/>
    <mergeCell ref="A48:D48"/>
    <mergeCell ref="A49:D49"/>
    <mergeCell ref="A50:D50"/>
    <mergeCell ref="A51:D51"/>
    <mergeCell ref="A52:D52"/>
  </mergeCells>
  <pageMargins left="0.59055118110236227" right="0.31496062992125984" top="0.59055118110236227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43"/>
  <sheetViews>
    <sheetView workbookViewId="0">
      <selection activeCell="C7" sqref="C7"/>
    </sheetView>
  </sheetViews>
  <sheetFormatPr baseColWidth="10" defaultRowHeight="14.4" x14ac:dyDescent="0.3"/>
  <cols>
    <col min="1" max="2" width="14.6640625" customWidth="1"/>
    <col min="3" max="3" width="24.44140625" style="24" customWidth="1"/>
    <col min="4" max="4" width="3.6640625" customWidth="1"/>
    <col min="5" max="5" width="26.6640625" style="3" customWidth="1"/>
  </cols>
  <sheetData>
    <row r="1" spans="1:8" x14ac:dyDescent="0.3">
      <c r="A1" s="111" t="s">
        <v>53</v>
      </c>
      <c r="B1" s="112"/>
      <c r="C1" s="112"/>
      <c r="D1" s="112"/>
      <c r="E1" s="113"/>
    </row>
    <row r="2" spans="1:8" ht="15" thickBot="1" x14ac:dyDescent="0.35">
      <c r="A2" s="114"/>
      <c r="B2" s="115"/>
      <c r="C2" s="115"/>
      <c r="D2" s="115"/>
      <c r="E2" s="116"/>
    </row>
    <row r="5" spans="1:8" x14ac:dyDescent="0.3">
      <c r="C5" s="27" t="s">
        <v>34</v>
      </c>
      <c r="D5" s="7"/>
      <c r="E5" s="28" t="s">
        <v>35</v>
      </c>
      <c r="H5" s="3"/>
    </row>
    <row r="7" spans="1:8" x14ac:dyDescent="0.3">
      <c r="A7" s="122" t="s">
        <v>38</v>
      </c>
      <c r="B7" s="122"/>
      <c r="C7" s="46"/>
      <c r="E7" s="47"/>
    </row>
    <row r="8" spans="1:8" x14ac:dyDescent="0.3">
      <c r="A8" s="29"/>
      <c r="B8" s="29"/>
    </row>
    <row r="9" spans="1:8" x14ac:dyDescent="0.3">
      <c r="A9" s="122" t="s">
        <v>39</v>
      </c>
      <c r="B9" s="122"/>
      <c r="C9" s="46"/>
      <c r="E9" s="47"/>
    </row>
    <row r="10" spans="1:8" x14ac:dyDescent="0.3">
      <c r="A10" s="29"/>
      <c r="B10" s="29"/>
    </row>
    <row r="11" spans="1:8" x14ac:dyDescent="0.3">
      <c r="A11" s="122" t="s">
        <v>40</v>
      </c>
      <c r="B11" s="122"/>
      <c r="C11" s="46"/>
      <c r="E11" s="47"/>
    </row>
    <row r="12" spans="1:8" x14ac:dyDescent="0.3">
      <c r="A12" s="29"/>
      <c r="B12" s="29"/>
    </row>
    <row r="13" spans="1:8" x14ac:dyDescent="0.3">
      <c r="A13" s="122" t="s">
        <v>41</v>
      </c>
      <c r="B13" s="122"/>
      <c r="C13" s="46"/>
      <c r="E13" s="47"/>
    </row>
    <row r="14" spans="1:8" x14ac:dyDescent="0.3">
      <c r="A14" s="29"/>
      <c r="B14" s="29"/>
    </row>
    <row r="15" spans="1:8" x14ac:dyDescent="0.3">
      <c r="A15" s="122" t="s">
        <v>42</v>
      </c>
      <c r="B15" s="122"/>
      <c r="C15" s="48"/>
      <c r="E15" s="47"/>
    </row>
    <row r="16" spans="1:8" x14ac:dyDescent="0.3">
      <c r="A16" s="29"/>
      <c r="B16" s="29"/>
    </row>
    <row r="17" spans="1:5" x14ac:dyDescent="0.3">
      <c r="A17" s="122" t="s">
        <v>43</v>
      </c>
      <c r="B17" s="122"/>
      <c r="C17" s="48"/>
      <c r="E17" s="47"/>
    </row>
    <row r="18" spans="1:5" x14ac:dyDescent="0.3">
      <c r="A18" s="29"/>
      <c r="B18" s="29"/>
    </row>
    <row r="19" spans="1:5" x14ac:dyDescent="0.3">
      <c r="A19" s="122" t="s">
        <v>37</v>
      </c>
      <c r="B19" s="122"/>
      <c r="C19" s="46"/>
      <c r="E19" s="47"/>
    </row>
    <row r="20" spans="1:5" x14ac:dyDescent="0.3">
      <c r="A20" s="29"/>
      <c r="B20" s="29"/>
    </row>
    <row r="21" spans="1:5" x14ac:dyDescent="0.3">
      <c r="A21" s="123" t="s">
        <v>36</v>
      </c>
      <c r="B21" s="123"/>
      <c r="C21" s="129"/>
      <c r="D21" s="129"/>
      <c r="E21" s="129"/>
    </row>
    <row r="22" spans="1:5" x14ac:dyDescent="0.3">
      <c r="C22" s="129"/>
      <c r="D22" s="129"/>
      <c r="E22" s="129"/>
    </row>
    <row r="23" spans="1:5" x14ac:dyDescent="0.3">
      <c r="C23" s="129"/>
      <c r="D23" s="129"/>
      <c r="E23" s="129"/>
    </row>
    <row r="24" spans="1:5" x14ac:dyDescent="0.3">
      <c r="C24" s="129"/>
      <c r="D24" s="129"/>
      <c r="E24" s="129"/>
    </row>
    <row r="25" spans="1:5" x14ac:dyDescent="0.3">
      <c r="C25" s="129"/>
      <c r="D25" s="129"/>
      <c r="E25" s="129"/>
    </row>
    <row r="26" spans="1:5" x14ac:dyDescent="0.3">
      <c r="C26" s="129"/>
      <c r="D26" s="129"/>
      <c r="E26" s="129"/>
    </row>
    <row r="27" spans="1:5" x14ac:dyDescent="0.3">
      <c r="C27" s="129"/>
      <c r="D27" s="129"/>
      <c r="E27" s="129"/>
    </row>
    <row r="29" spans="1:5" ht="15" thickBot="1" x14ac:dyDescent="0.35"/>
    <row r="30" spans="1:5" ht="15" thickTop="1" x14ac:dyDescent="0.3">
      <c r="A30" s="125" t="s">
        <v>44</v>
      </c>
      <c r="B30" s="126"/>
      <c r="C30" s="126"/>
      <c r="D30" s="126"/>
      <c r="E30" s="127"/>
    </row>
    <row r="31" spans="1:5" x14ac:dyDescent="0.3">
      <c r="A31" s="128"/>
      <c r="B31" s="80"/>
      <c r="C31" s="80"/>
      <c r="D31" s="80"/>
      <c r="E31" s="119"/>
    </row>
    <row r="32" spans="1:5" x14ac:dyDescent="0.3">
      <c r="A32" s="128" t="s">
        <v>45</v>
      </c>
      <c r="B32" s="80"/>
      <c r="C32" s="80"/>
      <c r="D32" s="80"/>
      <c r="E32" s="119"/>
    </row>
    <row r="33" spans="1:5" x14ac:dyDescent="0.3">
      <c r="A33" s="128"/>
      <c r="B33" s="80"/>
      <c r="C33" s="80"/>
      <c r="D33" s="80"/>
      <c r="E33" s="119"/>
    </row>
    <row r="34" spans="1:5" x14ac:dyDescent="0.3">
      <c r="A34" s="25" t="s">
        <v>46</v>
      </c>
      <c r="B34" s="26" t="s">
        <v>47</v>
      </c>
      <c r="C34" s="26" t="s">
        <v>13</v>
      </c>
      <c r="D34" s="80" t="s">
        <v>50</v>
      </c>
      <c r="E34" s="119"/>
    </row>
    <row r="35" spans="1:5" x14ac:dyDescent="0.3">
      <c r="A35" s="118"/>
      <c r="B35" s="117"/>
      <c r="C35" s="124">
        <f>'Übersicht-Rechnung'!J50</f>
        <v>0</v>
      </c>
      <c r="D35" s="120" t="s">
        <v>51</v>
      </c>
      <c r="E35" s="121"/>
    </row>
    <row r="36" spans="1:5" x14ac:dyDescent="0.3">
      <c r="A36" s="118"/>
      <c r="B36" s="117"/>
      <c r="C36" s="124"/>
      <c r="D36" s="120"/>
      <c r="E36" s="121"/>
    </row>
    <row r="37" spans="1:5" x14ac:dyDescent="0.3">
      <c r="A37" s="137"/>
      <c r="B37" s="136"/>
      <c r="C37" s="124">
        <f>'Übersicht-Rechnung'!J49</f>
        <v>0</v>
      </c>
      <c r="D37" s="120" t="s">
        <v>52</v>
      </c>
      <c r="E37" s="121"/>
    </row>
    <row r="38" spans="1:5" x14ac:dyDescent="0.3">
      <c r="A38" s="137"/>
      <c r="B38" s="136"/>
      <c r="C38" s="124"/>
      <c r="D38" s="120"/>
      <c r="E38" s="121"/>
    </row>
    <row r="39" spans="1:5" x14ac:dyDescent="0.3">
      <c r="A39" s="130" t="s">
        <v>48</v>
      </c>
      <c r="B39" s="132"/>
      <c r="C39" s="132"/>
      <c r="D39" s="132"/>
      <c r="E39" s="133"/>
    </row>
    <row r="40" spans="1:5" x14ac:dyDescent="0.3">
      <c r="A40" s="130"/>
      <c r="B40" s="132"/>
      <c r="C40" s="132"/>
      <c r="D40" s="132"/>
      <c r="E40" s="133"/>
    </row>
    <row r="41" spans="1:5" x14ac:dyDescent="0.3">
      <c r="A41" s="130" t="s">
        <v>49</v>
      </c>
      <c r="B41" s="132"/>
      <c r="C41" s="132"/>
      <c r="D41" s="132"/>
      <c r="E41" s="133"/>
    </row>
    <row r="42" spans="1:5" ht="15" thickBot="1" x14ac:dyDescent="0.35">
      <c r="A42" s="131"/>
      <c r="B42" s="134"/>
      <c r="C42" s="134"/>
      <c r="D42" s="134"/>
      <c r="E42" s="135"/>
    </row>
    <row r="43" spans="1:5" ht="15" thickTop="1" x14ac:dyDescent="0.3"/>
  </sheetData>
  <sheetProtection algorithmName="SHA-512" hashValue="Apxw4MEMnPuSZ2+zd5K1FIPTE1Bv2qrUfI8IhZSQIssaOYG1pCBCozaa8lGDFciCCQw6vkijPQZ2w6N5ZaP6Cw==" saltValue="VbZbVtjw6KBS1UE1VisSRg==" spinCount="100000" sheet="1" objects="1" scenarios="1" selectLockedCells="1"/>
  <mergeCells count="26">
    <mergeCell ref="A32:A33"/>
    <mergeCell ref="B32:E33"/>
    <mergeCell ref="D37:E38"/>
    <mergeCell ref="A41:A42"/>
    <mergeCell ref="A39:A40"/>
    <mergeCell ref="B41:E42"/>
    <mergeCell ref="B39:E40"/>
    <mergeCell ref="C37:C38"/>
    <mergeCell ref="B37:B38"/>
    <mergeCell ref="A37:A38"/>
    <mergeCell ref="A1:E2"/>
    <mergeCell ref="B35:B36"/>
    <mergeCell ref="A35:A36"/>
    <mergeCell ref="D34:E34"/>
    <mergeCell ref="D35:E36"/>
    <mergeCell ref="A17:B17"/>
    <mergeCell ref="A15:B15"/>
    <mergeCell ref="A13:B13"/>
    <mergeCell ref="A11:B11"/>
    <mergeCell ref="A9:B9"/>
    <mergeCell ref="A7:B7"/>
    <mergeCell ref="A21:B21"/>
    <mergeCell ref="A19:B19"/>
    <mergeCell ref="C35:C36"/>
    <mergeCell ref="A30:E31"/>
    <mergeCell ref="C21:E2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C6:C16"/>
  <sheetViews>
    <sheetView workbookViewId="0">
      <selection activeCell="G15" sqref="G15"/>
    </sheetView>
  </sheetViews>
  <sheetFormatPr baseColWidth="10" defaultRowHeight="14.4" x14ac:dyDescent="0.3"/>
  <cols>
    <col min="1" max="2" width="11.44140625" customWidth="1"/>
    <col min="3" max="3" width="11.44140625" hidden="1" customWidth="1"/>
    <col min="4" max="4" width="11.44140625" customWidth="1"/>
  </cols>
  <sheetData>
    <row r="6" spans="3:3" x14ac:dyDescent="0.3">
      <c r="C6" t="s">
        <v>54</v>
      </c>
    </row>
    <row r="7" spans="3:3" x14ac:dyDescent="0.3">
      <c r="C7">
        <v>1</v>
      </c>
    </row>
    <row r="8" spans="3:3" x14ac:dyDescent="0.3">
      <c r="C8">
        <v>2</v>
      </c>
    </row>
    <row r="9" spans="3:3" x14ac:dyDescent="0.3">
      <c r="C9" t="s">
        <v>55</v>
      </c>
    </row>
    <row r="10" spans="3:3" x14ac:dyDescent="0.3">
      <c r="C10" t="s">
        <v>56</v>
      </c>
    </row>
    <row r="11" spans="3:3" x14ac:dyDescent="0.3">
      <c r="C11" t="s">
        <v>58</v>
      </c>
    </row>
    <row r="12" spans="3:3" x14ac:dyDescent="0.3">
      <c r="C12" t="s">
        <v>57</v>
      </c>
    </row>
    <row r="13" spans="3:3" x14ac:dyDescent="0.3">
      <c r="C13" t="str">
        <f>"EUR"&amp;'Übersicht-Rechnung'!J50</f>
        <v>EUR0</v>
      </c>
    </row>
    <row r="16" spans="3:3" x14ac:dyDescent="0.3">
      <c r="C16" t="str">
        <f>Vorgang!C17&amp; ", Materialbestellung "&amp;'Übersicht-Rechnung'!A10</f>
        <v xml:space="preserve">, Materialbestellung  </v>
      </c>
    </row>
  </sheetData>
  <sheetProtection algorithmName="SHA-512" hashValue="hsvz+MgkxTN2EG3SdMsy1eHNqSfxOPYIcHvCyufrpNiddY8eUc/5qDHOZq1PA/279EsGbgEPe70StQiofSTPFA==" saltValue="ZmAGh0xjKxYVsapGh6mSCA==" spinCount="100000" sheet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Bestellung</vt:lpstr>
      <vt:lpstr>Übersicht-Rechnung</vt:lpstr>
      <vt:lpstr>Vorgang</vt:lpstr>
      <vt:lpstr>QR 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2024-02-13T21:15:28Z</cp:lastPrinted>
  <dcterms:created xsi:type="dcterms:W3CDTF">2021-11-03T09:58:33Z</dcterms:created>
  <dcterms:modified xsi:type="dcterms:W3CDTF">2024-02-25T10:36:00Z</dcterms:modified>
</cp:coreProperties>
</file>